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Equipment Shopping List" sheetId="1" r:id="rId4"/>
    <sheet name="P&amp;L" sheetId="2" r:id="rId5"/>
  </sheets>
</workbook>
</file>

<file path=xl/sharedStrings.xml><?xml version="1.0" encoding="utf-8"?>
<sst xmlns="http://schemas.openxmlformats.org/spreadsheetml/2006/main" uniqueCount="251">
  <si>
    <t>Item</t>
  </si>
  <si>
    <t>Studio</t>
  </si>
  <si>
    <t>Code</t>
  </si>
  <si>
    <t>Name</t>
  </si>
  <si>
    <t>Function</t>
  </si>
  <si>
    <t>Specification</t>
  </si>
  <si>
    <t>Energy Consumption Per Month</t>
  </si>
  <si>
    <t>QTY</t>
  </si>
  <si>
    <t>Price</t>
  </si>
  <si>
    <t>Total (€)</t>
  </si>
  <si>
    <t>WiP %</t>
  </si>
  <si>
    <t>Project Cost €</t>
  </si>
  <si>
    <t>Hot</t>
  </si>
  <si>
    <t>EGF700</t>
  </si>
  <si>
    <t>Electric Glass Furnace 700 kgs</t>
  </si>
  <si>
    <t>Oven for Glass Melting</t>
  </si>
  <si>
    <t>Connections: 400v 200 AMP
 Dimensions: 1950mm x 1840mm x 3240mm
 Weight: 10350 Kgs</t>
  </si>
  <si>
    <t>18,950 Kw/h per month based on 2 melts per week</t>
  </si>
  <si>
    <t>EGF200</t>
  </si>
  <si>
    <t>Electric Glass Furnace 200 kgs</t>
  </si>
  <si>
    <t>Connections: 400v 100 AMP
 Dimensions: 1690mm x 1620mm x 1640
 Weight: 2750 Kgs</t>
  </si>
  <si>
    <t>7,916 Kw/h per month based on 2 melts per week</t>
  </si>
  <si>
    <t>EGF130</t>
  </si>
  <si>
    <t>Electric Glass Furnace 138 kgs</t>
  </si>
  <si>
    <t>Connections: 400v 63 AMP
 Dimensions: 1550mm x 1450mm x 1640
 Weight: 2240 Kgs</t>
  </si>
  <si>
    <t>6,345 Kw/h per month based on 2 melts per week</t>
  </si>
  <si>
    <t>EGF50</t>
  </si>
  <si>
    <t>Electric Glass Furnace 50 kgs</t>
  </si>
  <si>
    <t>Connections: 400v 32 AMP
 Dimensions: 1150mm x 1120mm x 1350
 Weight: 1150 Kgs</t>
  </si>
  <si>
    <t>4,667 Kw/h per month based on 4 melts per week</t>
  </si>
  <si>
    <t>HEX450</t>
  </si>
  <si>
    <t>Gas Glory Hole 
 Combined Hexadoor (HX1)</t>
  </si>
  <si>
    <t>Gas saving GH with Integrated Hexadoor</t>
  </si>
  <si>
    <t>Connections:220 V Natural Gas
 Dimensions: 1400mm x 1200mm x 1400mm
 Weight: 310 Kgs</t>
  </si>
  <si>
    <t>730 kg of Gas per month based on 8 hour working day</t>
  </si>
  <si>
    <t>HEX550</t>
  </si>
  <si>
    <t>Gas Glory Hole 
 Combined Hexadoor (HX2)</t>
  </si>
  <si>
    <t>Connections: 220 V Natural Gas
 Dimensions: 1550mm x 1400mm x 1500mm
 Weight: 480 Kgs</t>
  </si>
  <si>
    <t>960 kg of Gas per month based on 8 hour working day</t>
  </si>
  <si>
    <t>L_LEHR</t>
  </si>
  <si>
    <t>Large Annealler with double sliding doors</t>
  </si>
  <si>
    <t>Oven for cooling glass</t>
  </si>
  <si>
    <t>Connections: 400V 3 phase: 40 AMP
 Dimensions: 1350mm x 1200mm x 1800mm
 Weight: 750 Kgs</t>
  </si>
  <si>
    <t xml:space="preserve">3,360 kw/h per month </t>
  </si>
  <si>
    <t>DS_LEHR</t>
  </si>
  <si>
    <t>Double stacking annealer with 3 chambers</t>
  </si>
  <si>
    <t>Connections: 400V 3 phase: 1 x 32 AMP 2 x 16 AMP
 Dimensions: 1850mm x 950mm x 1950mm
 Weight: 980 Kgs</t>
  </si>
  <si>
    <t>3,760 kw/h per month based on all 3 ovens cooling overnight</t>
  </si>
  <si>
    <t>MD_LEHR</t>
  </si>
  <si>
    <t>Medium Stacked Annealer with 2 chambers</t>
  </si>
  <si>
    <t>Connections: 400V 3 phase: 2 x 16 AMP
 Dimensions: 1850mm x 950mm x 850mm
 Weight: 510 Kgs</t>
  </si>
  <si>
    <t>2,250 kw/h per month based on 2 ovens cooling overnight</t>
  </si>
  <si>
    <t>SM_LEHR</t>
  </si>
  <si>
    <t>Small Annealer with 1 chamber</t>
  </si>
  <si>
    <t>Connections: 400V 3 phase: 16 AMP
 Dimensions: 1850mm x 950mm x 850mm
 Weight: 310 Kgs</t>
  </si>
  <si>
    <t>1,125 kw/h per month based on 1 oven cooling overnight</t>
  </si>
  <si>
    <t>BG</t>
  </si>
  <si>
    <t>Bit Garage</t>
  </si>
  <si>
    <t>Oven for storing hot glass in during processing</t>
  </si>
  <si>
    <t>Connections:400V 3 Phase 32 AMP
 Dimensions: 700mm x 650mm x 1600mm
 Weight: 280 Kgs</t>
  </si>
  <si>
    <t>3,000 kw/h per month based on 2 - 3 days use per week</t>
  </si>
  <si>
    <t>PW</t>
  </si>
  <si>
    <t>Pipe Warmer double stack plus colour box</t>
  </si>
  <si>
    <t>Ovens for heating blowing pipes and colour.</t>
  </si>
  <si>
    <t>Connections:400V 3 Phase 2 x 16 AMP
 Dimensions: 500mm x 450mm x 950mm
 Weight: 38 Kgs</t>
  </si>
  <si>
    <t>320 kw/h per month running 8 hours per day</t>
  </si>
  <si>
    <t>P-Cooler</t>
  </si>
  <si>
    <t>Pipe Cooler</t>
  </si>
  <si>
    <t>Equipment to cool pipes in use - new design with recirculating water</t>
  </si>
  <si>
    <t>Connections: 220v + Water
 Dimensions: 500mm x 350mm x 900mm
 Weight: 18 Kgs</t>
  </si>
  <si>
    <t>N/A</t>
  </si>
  <si>
    <t>P-roller</t>
  </si>
  <si>
    <t>Pipe Roller</t>
  </si>
  <si>
    <t>Equipment to turn pipes with colour bar or pieces of equipment</t>
  </si>
  <si>
    <t>Connections: 220v single phase
 Dimensions: 500mm x 350mm x 900mm
 Weight: 18 Kgs</t>
  </si>
  <si>
    <t>110 Kwh per month based on running 8 a day</t>
  </si>
  <si>
    <t>Mec_Boy</t>
  </si>
  <si>
    <t xml:space="preserve">Mechanical Boy </t>
  </si>
  <si>
    <t>Equipment to automatically open and close Moulds for glass blowing</t>
  </si>
  <si>
    <t>Connections: Air and Water
 Dimensions: 500mm x 350mm x 900mm
 Weight: 47 Kgs</t>
  </si>
  <si>
    <t>RY</t>
  </si>
  <si>
    <t>Rolling Yoke on Rails</t>
  </si>
  <si>
    <t>Equipment for supporting pipe in front of Glory Hole</t>
  </si>
  <si>
    <t>Connections: N/A
 Dimensions: 700mm x 2200mm x 810mm
 Weight: 42 Kgs</t>
  </si>
  <si>
    <t>HS</t>
  </si>
  <si>
    <t>Heat Shield</t>
  </si>
  <si>
    <t>Heat Shield to protect Glass Maker in front of Glory Hole</t>
  </si>
  <si>
    <t>Connections: N/A:
 Dimensions: 1100mm x 400mm x 1850mm
 Weight: 85 Kgs</t>
  </si>
  <si>
    <t>BENCH</t>
  </si>
  <si>
    <t>Gaffer Bench &amp; Table</t>
  </si>
  <si>
    <t>Ergonomic bench and side table for glass making</t>
  </si>
  <si>
    <t>Connections: N/A
 Dimensions:1400mm x1200mm x 780mm
 Weight: 55 Kgs</t>
  </si>
  <si>
    <t>MV900</t>
  </si>
  <si>
    <t>Large Marver</t>
  </si>
  <si>
    <t>Precision ground thick steel table for shaping hot glass</t>
  </si>
  <si>
    <t>Connections: N/A
 Dimensions: 600mm x 900mm x 780mm
 Weight: 115 Kgs</t>
  </si>
  <si>
    <t>MV600</t>
  </si>
  <si>
    <t>Medium Marver</t>
  </si>
  <si>
    <t>Connections: N/A
 Dimensions: 600mm x 400mm x 780mm
 Weight: 90 Kgs</t>
  </si>
  <si>
    <t>HT</t>
  </si>
  <si>
    <t>Hand Torch, Gas Saver and stand</t>
  </si>
  <si>
    <t>Hand Torch system to be used at Gaffer Bench for working the Glass</t>
  </si>
  <si>
    <t>Connections: Natural Gas and Air/Oxi
 Dimensions: 380mm x 380mm x 9800mm
 Weight: 11 Kgs</t>
  </si>
  <si>
    <t xml:space="preserve">640 kgs of Gas per month based on 4 bench torches making large glass pieces </t>
  </si>
  <si>
    <t>PR</t>
  </si>
  <si>
    <t>Pipe Rack and tank</t>
  </si>
  <si>
    <t>Stand for blow pipes</t>
  </si>
  <si>
    <t>Connections: N?A
 Dimensions: 500mm x 380mm x950mm
 Weight: 28 Kgs</t>
  </si>
  <si>
    <t>KoT</t>
  </si>
  <si>
    <t>Knocking off table</t>
  </si>
  <si>
    <t xml:space="preserve">Table for knocking glass peices on to. </t>
  </si>
  <si>
    <t>Connections: N?A
 Dimensions: 5600mm x 900mm x 780mm
 Weight: 36 Kgs</t>
  </si>
  <si>
    <t>Cold</t>
  </si>
  <si>
    <t>DPM</t>
  </si>
  <si>
    <t>DPM Flat Mill</t>
  </si>
  <si>
    <t>Flat Mill for use with magnetic diamond and finishing discs for finishing glass</t>
  </si>
  <si>
    <t>Connections: 400 V 3 phase
Dimensions:720mm x 720mm x 840mm
Weight: 98 Kgs</t>
  </si>
  <si>
    <t xml:space="preserve"> </t>
  </si>
  <si>
    <t>BMK-2</t>
  </si>
  <si>
    <t>Grinding Lathe</t>
  </si>
  <si>
    <t>Horizontal shaft for use with diamond and composite wheels for heavy grinding and shaping glass</t>
  </si>
  <si>
    <t>Connections: 400 V 3 phase
Dimensions: 680mm x 890mm x 1360mm
Weight: 370 Kgs</t>
  </si>
  <si>
    <t>PL</t>
  </si>
  <si>
    <t>Polishing Lathe</t>
  </si>
  <si>
    <t>Lathe for use with polishing wheels for finishing glass</t>
  </si>
  <si>
    <t>Connections: 400 V Water
Dimensions:1200mm x 800mm x 1620mm
Weight: 112 Kgs</t>
  </si>
  <si>
    <t>Saw-1</t>
  </si>
  <si>
    <t>Wet Diamond Saw</t>
  </si>
  <si>
    <t>Saw for cutting glass</t>
  </si>
  <si>
    <t>Connections: 400 V 3 phase
Dimensions: mm x mm x mm
Weight: 78 Kgs</t>
  </si>
  <si>
    <t>BS-3,3</t>
  </si>
  <si>
    <t>Belt Linishing Machine</t>
  </si>
  <si>
    <t>Machine for use with grinding belts for finishing glass</t>
  </si>
  <si>
    <t>Connections: 400 V 3 phase
Dimensions:1760mm x 740mm x 680mm
Weight: 296 Kgs</t>
  </si>
  <si>
    <t>Drill Press</t>
  </si>
  <si>
    <t>Drill/Core Press</t>
  </si>
  <si>
    <t>Drill for for drilling into Glass pieces</t>
  </si>
  <si>
    <t>Connections: 400 V 3 phase
Dimensions: mm x mm x mm
Weight: 65 Kgs</t>
  </si>
  <si>
    <t>RSS</t>
  </si>
  <si>
    <t>Recycling Sandcarving System</t>
  </si>
  <si>
    <r>
      <rPr>
        <u val="single"/>
        <sz val="8"/>
        <color indexed="13"/>
        <rFont val="Arial"/>
      </rPr>
      <t>https://www.rayzist.com/store/Sandcarving_Equipment.php/Sandcarving_Equipment/Sandcarving_System_1924</t>
    </r>
  </si>
  <si>
    <t>CO_EM</t>
  </si>
  <si>
    <t>Crack Off_Edge Melter</t>
  </si>
  <si>
    <t>Machine for cracking off the top of glass and edge melting rims</t>
  </si>
  <si>
    <t>Connections: 220 V Gas and Air
Dimensions:1300mm x 600mm x 1100mm
Weight: 87 Kgs</t>
  </si>
  <si>
    <t>Hand Tools</t>
  </si>
  <si>
    <t>Hand Tools for Glass Making</t>
  </si>
  <si>
    <t xml:space="preserve">Various Hand Tools for Glassmakers </t>
  </si>
  <si>
    <t>Shears, Diamond Shears, Jacks, Cup Jacks, Scissors etc</t>
  </si>
  <si>
    <t>PIS</t>
  </si>
  <si>
    <t>Blow Pipes Small</t>
  </si>
  <si>
    <t>Blow pipes for gathering and blowing glass</t>
  </si>
  <si>
    <t>Length: 1350mm
 Nozzle: 20mm
 Pipe: 16mm</t>
  </si>
  <si>
    <t>PIM</t>
  </si>
  <si>
    <t>Blow Pipes Medium</t>
  </si>
  <si>
    <t>Length: 1350mm
 Nozzle: 25mm
 Pipe: 18mm</t>
  </si>
  <si>
    <t>PIL</t>
  </si>
  <si>
    <t>Blow Pipes Large</t>
  </si>
  <si>
    <t>Length: 1350mm
 Nozzle: 35mm
 Pipe: 20mm</t>
  </si>
  <si>
    <t>Blow Pipes XL</t>
  </si>
  <si>
    <t>Length: 1350mm
 Nozzle: 45mm
 Pipe: 25mm</t>
  </si>
  <si>
    <t>PUNS</t>
  </si>
  <si>
    <t>Punties Small</t>
  </si>
  <si>
    <t>Pipes for gathering Glass</t>
  </si>
  <si>
    <t>Length: 1300mm
 Nozzle: 14mm
 Pipe: 16mm</t>
  </si>
  <si>
    <t>PUNL</t>
  </si>
  <si>
    <t>Punties Large</t>
  </si>
  <si>
    <t>Length: 1300mm
 Nozzle: 16mm
 Pipe: 18mm</t>
  </si>
  <si>
    <t>GARTL</t>
  </si>
  <si>
    <t>Set of tools for the Garage</t>
  </si>
  <si>
    <t>2 x Fork and 1 x Paddle</t>
  </si>
  <si>
    <t>FURTL</t>
  </si>
  <si>
    <t>Set of tools for the Furnace</t>
  </si>
  <si>
    <t>1 x Charging 1 x Door hook 1 x Ladle</t>
  </si>
  <si>
    <t>Running total Project Value</t>
  </si>
  <si>
    <t>BUDGET SUMMARY</t>
  </si>
  <si>
    <t>Total Hot Shop</t>
  </si>
  <si>
    <t>Total Cold Shop</t>
  </si>
  <si>
    <t>Terms based on orders over €50,000</t>
  </si>
  <si>
    <t>30% Deposit</t>
  </si>
  <si>
    <t>Inst</t>
  </si>
  <si>
    <t>Installation</t>
  </si>
  <si>
    <t>30% at agreed milestone</t>
  </si>
  <si>
    <t>SUB TOTAL</t>
  </si>
  <si>
    <t>30% Ex Works</t>
  </si>
  <si>
    <t>10% after installation and training</t>
  </si>
  <si>
    <t>Cont</t>
  </si>
  <si>
    <t>Recommended Contingency @ 10% (not included in contract)</t>
  </si>
  <si>
    <t>Total EURO</t>
  </si>
  <si>
    <t>Table 1</t>
  </si>
  <si>
    <t>Total In</t>
  </si>
  <si>
    <t>Total Out</t>
  </si>
  <si>
    <t>Position</t>
  </si>
  <si>
    <t>P/L</t>
  </si>
  <si>
    <t>Week</t>
  </si>
  <si>
    <t>Weeks/year</t>
  </si>
  <si>
    <t>€/Year</t>
  </si>
  <si>
    <t>Revenue</t>
  </si>
  <si>
    <t>Monday</t>
  </si>
  <si>
    <t>Tuesday</t>
  </si>
  <si>
    <t>Wednesday</t>
  </si>
  <si>
    <t>Thursday</t>
  </si>
  <si>
    <t>Friday</t>
  </si>
  <si>
    <t>Saturday</t>
  </si>
  <si>
    <t>Sunday</t>
  </si>
  <si>
    <t>£/Week</t>
  </si>
  <si>
    <t>Activity</t>
  </si>
  <si>
    <t>Artist Rental</t>
  </si>
  <si>
    <t>Mould Prod.</t>
  </si>
  <si>
    <t>Workshops</t>
  </si>
  <si>
    <t>hrs/day</t>
  </si>
  <si>
    <t>prod/hr</t>
  </si>
  <si>
    <t>prod/day</t>
  </si>
  <si>
    <t>€/prod</t>
  </si>
  <si>
    <t>€/day</t>
  </si>
  <si>
    <t>Avg €/day</t>
  </si>
  <si>
    <t>Prod 1</t>
  </si>
  <si>
    <t>Prod 2</t>
  </si>
  <si>
    <t>Prod 3</t>
  </si>
  <si>
    <t>hrs/session</t>
  </si>
  <si>
    <t>£/session</t>
  </si>
  <si>
    <t>session/day</t>
  </si>
  <si>
    <t>Rent 1</t>
  </si>
  <si>
    <t>Rent 2</t>
  </si>
  <si>
    <t>Rent 3</t>
  </si>
  <si>
    <t>pp/session</t>
  </si>
  <si>
    <t>€/pp</t>
  </si>
  <si>
    <t>Wkshp 1</t>
  </si>
  <si>
    <t>Wkshp 2</t>
  </si>
  <si>
    <t>Wkshp 3</t>
  </si>
  <si>
    <t>Wkshp 4</t>
  </si>
  <si>
    <t>Salaries</t>
  </si>
  <si>
    <t>£/month</t>
  </si>
  <si>
    <t>FTE</t>
  </si>
  <si>
    <t>€/year</t>
  </si>
  <si>
    <t>Gaffer/Manager</t>
  </si>
  <si>
    <t>Assistant</t>
  </si>
  <si>
    <t>Apprentice</t>
  </si>
  <si>
    <t>Total</t>
  </si>
  <si>
    <t>Expenses</t>
  </si>
  <si>
    <t>€/month</t>
  </si>
  <si>
    <t>Energy</t>
  </si>
  <si>
    <t>Rent</t>
  </si>
  <si>
    <t>Glass</t>
  </si>
  <si>
    <t>Colour</t>
  </si>
  <si>
    <t>CapEx</t>
  </si>
  <si>
    <t>£</t>
  </si>
  <si>
    <t>Equipment</t>
  </si>
  <si>
    <t>Depreciation (yrs)</t>
  </si>
  <si>
    <t>Annual</t>
  </si>
  <si>
    <t>EXP TOTAL</t>
  </si>
</sst>
</file>

<file path=xl/styles.xml><?xml version="1.0" encoding="utf-8"?>
<styleSheet xmlns="http://schemas.openxmlformats.org/spreadsheetml/2006/main">
  <numFmts count="7">
    <numFmt numFmtId="0" formatCode="General"/>
    <numFmt numFmtId="59" formatCode="&quot;€&quot;#,##0.00"/>
    <numFmt numFmtId="60" formatCode="[$€-2]#,##0.00"/>
    <numFmt numFmtId="61" formatCode="[$¥-411]#,##0"/>
    <numFmt numFmtId="62" formatCode="&quot;€&quot;#,##0"/>
    <numFmt numFmtId="63" formatCode="[$€-2]#,##0"/>
    <numFmt numFmtId="64" formatCode="[$€-2]0.00"/>
  </numFmts>
  <fonts count="13">
    <font>
      <sz val="10"/>
      <color indexed="8"/>
      <name val="Arial"/>
    </font>
    <font>
      <sz val="12"/>
      <color indexed="8"/>
      <name val="Helvetica Neue"/>
    </font>
    <font>
      <sz val="13"/>
      <color indexed="8"/>
      <name val="Arial"/>
    </font>
    <font>
      <b val="1"/>
      <sz val="9"/>
      <color indexed="8"/>
      <name val="Arial"/>
    </font>
    <font>
      <sz val="9"/>
      <color indexed="8"/>
      <name val="Arial"/>
    </font>
    <font>
      <sz val="8"/>
      <color indexed="8"/>
      <name val="Arial"/>
    </font>
    <font>
      <b val="1"/>
      <sz val="8"/>
      <color indexed="8"/>
      <name val="Arial"/>
    </font>
    <font>
      <sz val="8"/>
      <color indexed="8"/>
      <name val="&quot;Arial&quot;"/>
    </font>
    <font>
      <b val="1"/>
      <sz val="10"/>
      <color indexed="8"/>
      <name val="Arial"/>
    </font>
    <font>
      <u val="single"/>
      <sz val="8"/>
      <color indexed="13"/>
      <name val="Arial"/>
    </font>
    <font>
      <b val="1"/>
      <sz val="11"/>
      <color indexed="8"/>
      <name val="Arial"/>
    </font>
    <font>
      <sz val="11"/>
      <color indexed="23"/>
      <name val="Monospace"/>
    </font>
    <font>
      <b val="1"/>
      <sz val="11"/>
      <color indexed="23"/>
      <name val="Monospace"/>
    </font>
  </fonts>
  <fills count="1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4"/>
        <bgColor auto="1"/>
      </patternFill>
    </fill>
    <fill>
      <patternFill patternType="solid">
        <fgColor indexed="25"/>
        <bgColor auto="1"/>
      </patternFill>
    </fill>
    <fill>
      <patternFill patternType="solid">
        <fgColor indexed="26"/>
        <bgColor auto="1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6"/>
      </bottom>
      <diagonal/>
    </border>
    <border>
      <left/>
      <right/>
      <top style="thin">
        <color indexed="10"/>
      </top>
      <bottom style="thin">
        <color indexed="16"/>
      </bottom>
      <diagonal/>
    </border>
    <border>
      <left/>
      <right style="thin">
        <color indexed="10"/>
      </right>
      <top style="thin">
        <color indexed="10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8"/>
      </bottom>
      <diagonal/>
    </border>
    <border>
      <left style="thin">
        <color indexed="16"/>
      </left>
      <right style="thin">
        <color indexed="18"/>
      </right>
      <top style="thin">
        <color indexed="18"/>
      </top>
      <bottom style="thin">
        <color indexed="16"/>
      </bottom>
      <diagonal/>
    </border>
    <border>
      <left style="thin">
        <color indexed="18"/>
      </left>
      <right style="thin">
        <color indexed="16"/>
      </right>
      <top style="thin">
        <color indexed="18"/>
      </top>
      <bottom style="thin">
        <color indexed="10"/>
      </bottom>
      <diagonal/>
    </border>
    <border>
      <left style="thin">
        <color indexed="16"/>
      </left>
      <right style="thin">
        <color indexed="16"/>
      </right>
      <top style="thin">
        <color indexed="18"/>
      </top>
      <bottom style="thin">
        <color indexed="10"/>
      </bottom>
      <diagonal/>
    </border>
    <border>
      <left style="thin">
        <color indexed="16"/>
      </left>
      <right style="thin">
        <color indexed="10"/>
      </right>
      <top style="thin">
        <color indexed="16"/>
      </top>
      <bottom style="thin">
        <color indexed="16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6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6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6"/>
      </bottom>
      <diagonal/>
    </border>
    <border>
      <left style="thin">
        <color indexed="10"/>
      </left>
      <right style="thin">
        <color indexed="16"/>
      </right>
      <top style="thin">
        <color indexed="10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medium">
        <color indexed="8"/>
      </bottom>
      <diagonal/>
    </border>
    <border>
      <left style="thin">
        <color indexed="16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6"/>
      </right>
      <top style="medium">
        <color indexed="8"/>
      </top>
      <bottom style="thin">
        <color indexed="10"/>
      </bottom>
      <diagonal/>
    </border>
    <border>
      <left style="thin">
        <color indexed="16"/>
      </left>
      <right style="thin">
        <color indexed="16"/>
      </right>
      <top style="medium">
        <color indexed="8"/>
      </top>
      <bottom style="thin">
        <color indexed="16"/>
      </bottom>
      <diagonal/>
    </border>
    <border>
      <left style="thin">
        <color indexed="10"/>
      </left>
      <right style="thin">
        <color indexed="10"/>
      </right>
      <top style="thin">
        <color indexed="16"/>
      </top>
      <bottom style="thin">
        <color indexed="16"/>
      </bottom>
      <diagonal/>
    </border>
    <border>
      <left style="thin">
        <color indexed="10"/>
      </left>
      <right style="medium">
        <color indexed="8"/>
      </right>
      <top style="thin">
        <color indexed="16"/>
      </top>
      <bottom style="medium">
        <color indexed="8"/>
      </bottom>
      <diagonal/>
    </border>
    <border>
      <left style="medium">
        <color indexed="8"/>
      </left>
      <right style="thin">
        <color indexed="16"/>
      </right>
      <top style="thin">
        <color indexed="16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6"/>
      </right>
      <top style="medium">
        <color indexed="8"/>
      </top>
      <bottom style="thin">
        <color indexed="16"/>
      </bottom>
      <diagonal/>
    </border>
    <border>
      <left style="thin">
        <color indexed="16"/>
      </left>
      <right style="thin">
        <color indexed="10"/>
      </right>
      <top style="medium">
        <color indexed="8"/>
      </top>
      <bottom style="thin">
        <color indexed="16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thin">
        <color indexed="10"/>
      </left>
      <right style="thin">
        <color indexed="10"/>
      </right>
      <top style="thin">
        <color indexed="16"/>
      </top>
      <bottom style="thin">
        <color indexed="10"/>
      </bottom>
      <diagonal/>
    </border>
    <border>
      <left style="thin">
        <color indexed="16"/>
      </left>
      <right style="thin">
        <color indexed="16"/>
      </right>
      <top style="medium">
        <color indexed="8"/>
      </top>
      <bottom style="thin">
        <color indexed="10"/>
      </bottom>
      <diagonal/>
    </border>
    <border>
      <left style="thin">
        <color indexed="16"/>
      </left>
      <right style="thin">
        <color indexed="16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6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6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6"/>
      </right>
      <top style="thin">
        <color indexed="16"/>
      </top>
      <bottom style="thin">
        <color indexed="16"/>
      </bottom>
      <diagonal/>
    </border>
    <border>
      <left style="medium">
        <color indexed="8"/>
      </left>
      <right style="thin">
        <color indexed="10"/>
      </right>
      <top style="thin">
        <color indexed="16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6"/>
      </top>
      <bottom style="medium">
        <color indexed="8"/>
      </bottom>
      <diagonal/>
    </border>
    <border>
      <left style="thin">
        <color indexed="16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8"/>
      </bottom>
      <diagonal/>
    </border>
    <border>
      <left style="medium">
        <color indexed="8"/>
      </left>
      <right style="thin">
        <color indexed="16"/>
      </right>
      <top style="thin">
        <color indexed="16"/>
      </top>
      <bottom style="thin">
        <color indexed="8"/>
      </bottom>
      <diagonal/>
    </border>
    <border>
      <left style="thin">
        <color indexed="16"/>
      </left>
      <right style="thin">
        <color indexed="16"/>
      </right>
      <top style="thin">
        <color indexed="16"/>
      </top>
      <bottom style="thin">
        <color indexed="8"/>
      </bottom>
      <diagonal/>
    </border>
    <border>
      <left style="thin">
        <color indexed="16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6"/>
      </left>
      <right style="medium">
        <color indexed="8"/>
      </right>
      <top style="thin">
        <color indexed="16"/>
      </top>
      <bottom style="thin">
        <color indexed="16"/>
      </bottom>
      <diagonal/>
    </border>
    <border>
      <left style="medium">
        <color indexed="8"/>
      </left>
      <right style="thin">
        <color indexed="16"/>
      </right>
      <top style="medium">
        <color indexed="8"/>
      </top>
      <bottom style="medium">
        <color indexed="8"/>
      </bottom>
      <diagonal/>
    </border>
    <border>
      <left style="thin">
        <color indexed="16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46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bottom"/>
    </xf>
    <xf numFmtId="49" fontId="3" fillId="2" borderId="2" applyNumberFormat="1" applyFont="1" applyFill="1" applyBorder="1" applyAlignment="1" applyProtection="0">
      <alignment horizontal="center" vertical="bottom"/>
    </xf>
    <xf numFmtId="49" fontId="4" fillId="2" borderId="3" applyNumberFormat="1" applyFont="1" applyFill="1" applyBorder="1" applyAlignment="1" applyProtection="0">
      <alignment vertical="bottom"/>
    </xf>
    <xf numFmtId="49" fontId="4" fillId="2" borderId="4" applyNumberFormat="1" applyFont="1" applyFill="1" applyBorder="1" applyAlignment="1" applyProtection="0">
      <alignment vertical="bottom"/>
    </xf>
    <xf numFmtId="0" fontId="0" fillId="2" borderId="4" applyNumberFormat="0" applyFont="1" applyFill="1" applyBorder="1" applyAlignment="1" applyProtection="0">
      <alignment vertical="bottom"/>
    </xf>
    <xf numFmtId="0" fontId="5" fillId="2" borderId="2" applyNumberFormat="1" applyFont="1" applyFill="1" applyBorder="1" applyAlignment="1" applyProtection="0">
      <alignment horizontal="center" vertical="bottom"/>
    </xf>
    <xf numFmtId="49" fontId="6" fillId="3" borderId="2" applyNumberFormat="1" applyFont="1" applyFill="1" applyBorder="1" applyAlignment="1" applyProtection="0">
      <alignment horizontal="center" vertical="bottom"/>
    </xf>
    <xf numFmtId="49" fontId="5" fillId="2" borderId="2" applyNumberFormat="1" applyFont="1" applyFill="1" applyBorder="1" applyAlignment="1" applyProtection="0">
      <alignment horizontal="center" vertical="bottom"/>
    </xf>
    <xf numFmtId="49" fontId="5" fillId="2" borderId="2" applyNumberFormat="1" applyFont="1" applyFill="1" applyBorder="1" applyAlignment="1" applyProtection="0">
      <alignment vertical="bottom"/>
    </xf>
    <xf numFmtId="49" fontId="5" fillId="2" borderId="2" applyNumberFormat="1" applyFont="1" applyFill="1" applyBorder="1" applyAlignment="1" applyProtection="0">
      <alignment vertical="bottom" wrapText="1"/>
    </xf>
    <xf numFmtId="59" fontId="5" fillId="2" borderId="2" applyNumberFormat="1" applyFont="1" applyFill="1" applyBorder="1" applyAlignment="1" applyProtection="0">
      <alignment horizontal="center" vertical="bottom"/>
    </xf>
    <xf numFmtId="10" fontId="4" fillId="2" borderId="3" applyNumberFormat="1" applyFont="1" applyFill="1" applyBorder="1" applyAlignment="1" applyProtection="0">
      <alignment vertical="bottom"/>
    </xf>
    <xf numFmtId="59" fontId="4" fillId="2" borderId="4" applyNumberFormat="1" applyFont="1" applyFill="1" applyBorder="1" applyAlignment="1" applyProtection="0">
      <alignment vertical="bottom"/>
    </xf>
    <xf numFmtId="49" fontId="7" fillId="2" borderId="2" applyNumberFormat="1" applyFont="1" applyFill="1" applyBorder="1" applyAlignment="1" applyProtection="0">
      <alignment vertical="bottom"/>
    </xf>
    <xf numFmtId="3" fontId="5" fillId="2" borderId="2" applyNumberFormat="1" applyFont="1" applyFill="1" applyBorder="1" applyAlignment="1" applyProtection="0">
      <alignment horizontal="center" vertical="bottom"/>
    </xf>
    <xf numFmtId="0" fontId="0" fillId="3" borderId="2" applyNumberFormat="0" applyFont="1" applyFill="1" applyBorder="1" applyAlignment="1" applyProtection="0">
      <alignment vertical="bottom"/>
    </xf>
    <xf numFmtId="59" fontId="5" fillId="3" borderId="2" applyNumberFormat="1" applyFont="1" applyFill="1" applyBorder="1" applyAlignment="1" applyProtection="0">
      <alignment horizontal="center" vertical="bottom"/>
    </xf>
    <xf numFmtId="0" fontId="0" fillId="2" borderId="5" applyNumberFormat="0" applyFont="1" applyFill="1" applyBorder="1" applyAlignment="1" applyProtection="0">
      <alignment vertical="bottom"/>
    </xf>
    <xf numFmtId="49" fontId="6" fillId="4" borderId="2" applyNumberFormat="1" applyFont="1" applyFill="1" applyBorder="1" applyAlignment="1" applyProtection="0">
      <alignment horizontal="center" vertical="bottom"/>
    </xf>
    <xf numFmtId="49" fontId="5" fillId="2" borderId="2" applyNumberFormat="1" applyFont="1" applyFill="1" applyBorder="1" applyAlignment="1" applyProtection="0">
      <alignment horizontal="center" vertical="center" wrapText="1"/>
    </xf>
    <xf numFmtId="0" fontId="5" fillId="2" borderId="2" applyNumberFormat="0" applyFont="1" applyFill="1" applyBorder="1" applyAlignment="1" applyProtection="0">
      <alignment horizontal="center" vertical="center" wrapText="1"/>
    </xf>
    <xf numFmtId="0" fontId="5" fillId="2" borderId="2" applyNumberFormat="1" applyFont="1" applyFill="1" applyBorder="1" applyAlignment="1" applyProtection="0">
      <alignment horizontal="center" vertical="center"/>
    </xf>
    <xf numFmtId="3" fontId="5" fillId="2" borderId="2" applyNumberFormat="1" applyFont="1" applyFill="1" applyBorder="1" applyAlignment="1" applyProtection="0">
      <alignment horizontal="center" vertical="center"/>
    </xf>
    <xf numFmtId="60" fontId="5" fillId="2" borderId="2" applyNumberFormat="1" applyFont="1" applyFill="1" applyBorder="1" applyAlignment="1" applyProtection="0">
      <alignment horizontal="center" vertical="center"/>
    </xf>
    <xf numFmtId="61" fontId="0" fillId="2" borderId="3" applyNumberFormat="1" applyFont="1" applyFill="1" applyBorder="1" applyAlignment="1" applyProtection="0">
      <alignment horizontal="center" vertical="bottom"/>
    </xf>
    <xf numFmtId="59" fontId="4" fillId="2" borderId="6" applyNumberFormat="1" applyFont="1" applyFill="1" applyBorder="1" applyAlignment="1" applyProtection="0">
      <alignment vertical="bottom"/>
    </xf>
    <xf numFmtId="49" fontId="8" fillId="2" borderId="2" applyNumberFormat="1" applyFont="1" applyFill="1" applyBorder="1" applyAlignment="1" applyProtection="0">
      <alignment horizontal="center" vertical="center" wrapText="1"/>
    </xf>
    <xf numFmtId="0" fontId="0" fillId="2" borderId="7" applyNumberFormat="0" applyFont="1" applyFill="1" applyBorder="1" applyAlignment="1" applyProtection="0">
      <alignment vertical="bottom"/>
    </xf>
    <xf numFmtId="49" fontId="9" fillId="2" borderId="2" applyNumberFormat="1" applyFont="1" applyFill="1" applyBorder="1" applyAlignment="1" applyProtection="0">
      <alignment vertical="bottom" wrapText="1"/>
    </xf>
    <xf numFmtId="0" fontId="6" fillId="4" borderId="2" applyNumberFormat="0" applyFont="1" applyFill="1" applyBorder="1" applyAlignment="1" applyProtection="0">
      <alignment horizontal="center" vertical="bottom"/>
    </xf>
    <xf numFmtId="60" fontId="6" fillId="4" borderId="2" applyNumberFormat="1" applyFont="1" applyFill="1" applyBorder="1" applyAlignment="1" applyProtection="0">
      <alignment horizontal="center" vertical="bottom"/>
    </xf>
    <xf numFmtId="49" fontId="6" fillId="5" borderId="2" applyNumberFormat="1" applyFont="1" applyFill="1" applyBorder="1" applyAlignment="1" applyProtection="0">
      <alignment horizontal="center" vertical="bottom"/>
    </xf>
    <xf numFmtId="0" fontId="0" fillId="5" borderId="2" applyNumberFormat="0" applyFont="1" applyFill="1" applyBorder="1" applyAlignment="1" applyProtection="0">
      <alignment vertical="bottom"/>
    </xf>
    <xf numFmtId="59" fontId="6" fillId="5" borderId="2" applyNumberFormat="1" applyFont="1" applyFill="1" applyBorder="1" applyAlignment="1" applyProtection="0">
      <alignment horizontal="center" vertical="bottom"/>
    </xf>
    <xf numFmtId="49" fontId="0" fillId="2" borderId="4" applyNumberFormat="1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59" fontId="0" fillId="2" borderId="2" applyNumberFormat="1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vertical="bottom"/>
    </xf>
    <xf numFmtId="49" fontId="3" fillId="2" borderId="8" applyNumberFormat="1" applyFont="1" applyFill="1" applyBorder="1" applyAlignment="1" applyProtection="0">
      <alignment vertical="bottom"/>
    </xf>
    <xf numFmtId="0" fontId="0" fillId="2" borderId="9" applyNumberFormat="0" applyFont="1" applyFill="1" applyBorder="1" applyAlignment="1" applyProtection="0">
      <alignment vertical="bottom"/>
    </xf>
    <xf numFmtId="0" fontId="0" fillId="2" borderId="10" applyNumberFormat="0" applyFont="1" applyFill="1" applyBorder="1" applyAlignment="1" applyProtection="0">
      <alignment vertical="bottom"/>
    </xf>
    <xf numFmtId="49" fontId="5" fillId="2" borderId="2" applyNumberFormat="1" applyFont="1" applyFill="1" applyBorder="1" applyAlignment="1" applyProtection="0">
      <alignment horizontal="right" vertical="bottom"/>
    </xf>
    <xf numFmtId="0" fontId="5" fillId="2" borderId="2" applyNumberFormat="0" applyFont="1" applyFill="1" applyBorder="1" applyAlignment="1" applyProtection="0">
      <alignment horizontal="right" vertical="bottom"/>
    </xf>
    <xf numFmtId="62" fontId="0" fillId="2" borderId="2" applyNumberFormat="1" applyFont="1" applyFill="1" applyBorder="1" applyAlignment="1" applyProtection="0">
      <alignment vertical="bottom"/>
    </xf>
    <xf numFmtId="49" fontId="5" fillId="3" borderId="2" applyNumberFormat="1" applyFont="1" applyFill="1" applyBorder="1" applyAlignment="1" applyProtection="0">
      <alignment vertical="bottom"/>
    </xf>
    <xf numFmtId="49" fontId="5" fillId="2" borderId="8" applyNumberFormat="1" applyFont="1" applyFill="1" applyBorder="1" applyAlignment="1" applyProtection="0">
      <alignment vertical="bottom"/>
    </xf>
    <xf numFmtId="60" fontId="5" fillId="2" borderId="2" applyNumberFormat="1" applyFont="1" applyFill="1" applyBorder="1" applyAlignment="1" applyProtection="0">
      <alignment horizontal="right" vertical="bottom"/>
    </xf>
    <xf numFmtId="49" fontId="5" fillId="4" borderId="2" applyNumberFormat="1" applyFont="1" applyFill="1" applyBorder="1" applyAlignment="1" applyProtection="0">
      <alignment vertical="bottom"/>
    </xf>
    <xf numFmtId="60" fontId="4" fillId="2" borderId="2" applyNumberFormat="1" applyFont="1" applyFill="1" applyBorder="1" applyAlignment="1" applyProtection="0">
      <alignment vertical="bottom"/>
    </xf>
    <xf numFmtId="49" fontId="5" fillId="5" borderId="2" applyNumberFormat="1" applyFont="1" applyFill="1" applyBorder="1" applyAlignment="1" applyProtection="0">
      <alignment vertical="bottom"/>
    </xf>
    <xf numFmtId="49" fontId="5" fillId="6" borderId="2" applyNumberFormat="1" applyFont="1" applyFill="1" applyBorder="1" applyAlignment="1" applyProtection="0">
      <alignment vertical="bottom"/>
    </xf>
    <xf numFmtId="60" fontId="6" fillId="2" borderId="2" applyNumberFormat="1" applyFont="1" applyFill="1" applyBorder="1" applyAlignment="1" applyProtection="0">
      <alignment horizontal="right" vertical="bottom"/>
    </xf>
    <xf numFmtId="60" fontId="0" fillId="2" borderId="2" applyNumberFormat="1" applyFont="1" applyFill="1" applyBorder="1" applyAlignment="1" applyProtection="0">
      <alignment vertical="bottom"/>
    </xf>
    <xf numFmtId="49" fontId="3" fillId="2" borderId="2" applyNumberFormat="1" applyFont="1" applyFill="1" applyBorder="1" applyAlignment="1" applyProtection="0">
      <alignment horizontal="right" vertical="bottom"/>
    </xf>
    <xf numFmtId="60" fontId="3" fillId="2" borderId="2" applyNumberFormat="1" applyFont="1" applyFill="1" applyBorder="1" applyAlignment="1" applyProtection="0">
      <alignment horizontal="right" vertical="bottom"/>
    </xf>
    <xf numFmtId="0" fontId="0" applyNumberFormat="1" applyFont="1" applyFill="0" applyBorder="0" applyAlignment="1" applyProtection="0">
      <alignment vertical="bottom"/>
    </xf>
    <xf numFmtId="49" fontId="2" fillId="2" borderId="11" applyNumberFormat="1" applyFont="1" applyFill="1" applyBorder="1" applyAlignment="1" applyProtection="0">
      <alignment horizontal="center" vertical="center"/>
    </xf>
    <xf numFmtId="0" fontId="2" fillId="2" borderId="12" applyNumberFormat="0" applyFont="1" applyFill="1" applyBorder="1" applyAlignment="1" applyProtection="0">
      <alignment horizontal="center" vertical="center"/>
    </xf>
    <xf numFmtId="0" fontId="2" fillId="2" borderId="13" applyNumberFormat="0" applyFont="1" applyFill="1" applyBorder="1" applyAlignment="1" applyProtection="0">
      <alignment horizontal="center" vertical="center"/>
    </xf>
    <xf numFmtId="0" fontId="0" fillId="7" borderId="14" applyNumberFormat="0" applyFont="1" applyFill="1" applyBorder="1" applyAlignment="1" applyProtection="0">
      <alignment vertical="bottom"/>
    </xf>
    <xf numFmtId="0" fontId="0" fillId="8" borderId="15" applyNumberFormat="0" applyFont="1" applyFill="1" applyBorder="1" applyAlignment="1" applyProtection="0">
      <alignment vertical="bottom"/>
    </xf>
    <xf numFmtId="0" fontId="0" fillId="2" borderId="16" applyNumberFormat="0" applyFont="1" applyFill="1" applyBorder="1" applyAlignment="1" applyProtection="0">
      <alignment vertical="bottom"/>
    </xf>
    <xf numFmtId="0" fontId="0" fillId="2" borderId="17" applyNumberFormat="0" applyFont="1" applyFill="1" applyBorder="1" applyAlignment="1" applyProtection="0">
      <alignment vertical="bottom"/>
    </xf>
    <xf numFmtId="0" fontId="0" fillId="8" borderId="18" applyNumberFormat="0" applyFont="1" applyFill="1" applyBorder="1" applyAlignment="1" applyProtection="0">
      <alignment vertical="bottom"/>
    </xf>
    <xf numFmtId="0" fontId="0" fillId="2" borderId="19" applyNumberFormat="0" applyFont="1" applyFill="1" applyBorder="1" applyAlignment="1" applyProtection="0">
      <alignment vertical="bottom"/>
    </xf>
    <xf numFmtId="49" fontId="8" fillId="2" borderId="20" applyNumberFormat="1" applyFont="1" applyFill="1" applyBorder="1" applyAlignment="1" applyProtection="0">
      <alignment horizontal="center" vertical="bottom"/>
    </xf>
    <xf numFmtId="49" fontId="10" fillId="2" borderId="20" applyNumberFormat="1" applyFont="1" applyFill="1" applyBorder="1" applyAlignment="1" applyProtection="0">
      <alignment horizontal="center" vertical="bottom"/>
    </xf>
    <xf numFmtId="0" fontId="8" fillId="2" borderId="4" applyNumberFormat="0" applyFont="1" applyFill="1" applyBorder="1" applyAlignment="1" applyProtection="0">
      <alignment horizontal="center" vertical="bottom"/>
    </xf>
    <xf numFmtId="0" fontId="8" fillId="2" borderId="4" applyNumberFormat="0" applyFont="1" applyFill="1" applyBorder="1" applyAlignment="1" applyProtection="0">
      <alignment vertical="bottom"/>
    </xf>
    <xf numFmtId="49" fontId="8" fillId="9" borderId="21" applyNumberFormat="1" applyFont="1" applyFill="1" applyBorder="1" applyAlignment="1" applyProtection="0">
      <alignment horizontal="center" vertical="bottom"/>
    </xf>
    <xf numFmtId="60" fontId="0" fillId="2" borderId="22" applyNumberFormat="1" applyFont="1" applyFill="1" applyBorder="1" applyAlignment="1" applyProtection="0">
      <alignment horizontal="center" vertical="bottom"/>
    </xf>
    <xf numFmtId="63" fontId="0" fillId="2" borderId="23" applyNumberFormat="1" applyFont="1" applyFill="1" applyBorder="1" applyAlignment="1" applyProtection="0">
      <alignment horizontal="center" vertical="bottom"/>
    </xf>
    <xf numFmtId="63" fontId="8" fillId="10" borderId="24" applyNumberFormat="1" applyFont="1" applyFill="1" applyBorder="1" applyAlignment="1" applyProtection="0">
      <alignment horizontal="center" vertical="bottom"/>
    </xf>
    <xf numFmtId="0" fontId="8" fillId="2" borderId="3" applyNumberFormat="0" applyFont="1" applyFill="1" applyBorder="1" applyAlignment="1" applyProtection="0">
      <alignment horizontal="center" vertical="bottom"/>
    </xf>
    <xf numFmtId="0" fontId="0" fillId="2" borderId="25" applyNumberFormat="0" applyFont="1" applyFill="1" applyBorder="1" applyAlignment="1" applyProtection="0">
      <alignment vertical="bottom"/>
    </xf>
    <xf numFmtId="0" fontId="0" fillId="2" borderId="26" applyNumberFormat="0" applyFont="1" applyFill="1" applyBorder="1" applyAlignment="1" applyProtection="0">
      <alignment vertical="bottom"/>
    </xf>
    <xf numFmtId="49" fontId="8" fillId="9" borderId="27" applyNumberFormat="1" applyFont="1" applyFill="1" applyBorder="1" applyAlignment="1" applyProtection="0">
      <alignment horizontal="center" vertical="bottom"/>
    </xf>
    <xf numFmtId="0" fontId="8" fillId="2" borderId="28" applyNumberFormat="0" applyFont="1" applyFill="1" applyBorder="1" applyAlignment="1" applyProtection="0">
      <alignment horizontal="center" vertical="bottom"/>
    </xf>
    <xf numFmtId="63" fontId="8" fillId="2" borderId="29" applyNumberFormat="1" applyFont="1" applyFill="1" applyBorder="1" applyAlignment="1" applyProtection="0">
      <alignment horizontal="center" vertical="bottom"/>
    </xf>
    <xf numFmtId="0" fontId="8" fillId="11" borderId="30" applyNumberFormat="1" applyFont="1" applyFill="1" applyBorder="1" applyAlignment="1" applyProtection="0">
      <alignment horizontal="center" vertical="bottom"/>
    </xf>
    <xf numFmtId="63" fontId="10" fillId="10" borderId="30" applyNumberFormat="1" applyFont="1" applyFill="1" applyBorder="1" applyAlignment="1" applyProtection="0">
      <alignment horizontal="center" vertical="bottom"/>
    </xf>
    <xf numFmtId="0" fontId="8" fillId="2" borderId="19" applyNumberFormat="0" applyFont="1" applyFill="1" applyBorder="1" applyAlignment="1" applyProtection="0">
      <alignment horizontal="center" vertical="bottom"/>
    </xf>
    <xf numFmtId="0" fontId="8" fillId="2" borderId="31" applyNumberFormat="0" applyFont="1" applyFill="1" applyBorder="1" applyAlignment="1" applyProtection="0">
      <alignment horizontal="center" vertical="bottom"/>
    </xf>
    <xf numFmtId="0" fontId="8" fillId="2" borderId="19" applyNumberFormat="0" applyFont="1" applyFill="1" applyBorder="1" applyAlignment="1" applyProtection="0">
      <alignment vertical="bottom"/>
    </xf>
    <xf numFmtId="49" fontId="10" fillId="9" borderId="32" applyNumberFormat="1" applyFont="1" applyFill="1" applyBorder="1" applyAlignment="1" applyProtection="0">
      <alignment horizontal="center" vertical="bottom"/>
    </xf>
    <xf numFmtId="49" fontId="8" fillId="9" borderId="33" applyNumberFormat="1" applyFont="1" applyFill="1" applyBorder="1" applyAlignment="1" applyProtection="0">
      <alignment horizontal="center" vertical="bottom"/>
    </xf>
    <xf numFmtId="49" fontId="8" fillId="2" borderId="34" applyNumberFormat="1" applyFont="1" applyFill="1" applyBorder="1" applyAlignment="1" applyProtection="0">
      <alignment vertical="bottom"/>
    </xf>
    <xf numFmtId="49" fontId="0" fillId="11" borderId="35" applyNumberFormat="1" applyFont="1" applyFill="1" applyBorder="1" applyAlignment="1" applyProtection="0">
      <alignment vertical="bottom"/>
    </xf>
    <xf numFmtId="49" fontId="0" fillId="11" borderId="30" applyNumberFormat="1" applyFont="1" applyFill="1" applyBorder="1" applyAlignment="1" applyProtection="0">
      <alignment vertical="bottom"/>
    </xf>
    <xf numFmtId="0" fontId="0" fillId="2" borderId="36" applyNumberFormat="0" applyFont="1" applyFill="1" applyBorder="1" applyAlignment="1" applyProtection="0">
      <alignment vertical="bottom"/>
    </xf>
    <xf numFmtId="49" fontId="8" fillId="2" borderId="37" applyNumberFormat="1" applyFont="1" applyFill="1" applyBorder="1" applyAlignment="1" applyProtection="0">
      <alignment vertical="bottom"/>
    </xf>
    <xf numFmtId="63" fontId="11" fillId="11" borderId="38" applyNumberFormat="1" applyFont="1" applyFill="1" applyBorder="1" applyAlignment="1" applyProtection="0">
      <alignment horizontal="center" vertical="bottom"/>
    </xf>
    <xf numFmtId="63" fontId="11" fillId="11" borderId="39" applyNumberFormat="1" applyFont="1" applyFill="1" applyBorder="1" applyAlignment="1" applyProtection="0">
      <alignment horizontal="center" vertical="bottom"/>
    </xf>
    <xf numFmtId="64" fontId="11" fillId="11" borderId="39" applyNumberFormat="1" applyFont="1" applyFill="1" applyBorder="1" applyAlignment="1" applyProtection="0">
      <alignment horizontal="center" vertical="bottom"/>
    </xf>
    <xf numFmtId="63" fontId="12" fillId="12" borderId="39" applyNumberFormat="1" applyFont="1" applyFill="1" applyBorder="1" applyAlignment="1" applyProtection="0">
      <alignment horizontal="center" vertical="bottom"/>
    </xf>
    <xf numFmtId="0" fontId="0" fillId="2" borderId="31" applyNumberFormat="0" applyFont="1" applyFill="1" applyBorder="1" applyAlignment="1" applyProtection="0">
      <alignment vertical="bottom"/>
    </xf>
    <xf numFmtId="0" fontId="0" fillId="2" borderId="40" applyNumberFormat="0" applyFont="1" applyFill="1" applyBorder="1" applyAlignment="1" applyProtection="0">
      <alignment vertical="bottom"/>
    </xf>
    <xf numFmtId="0" fontId="0" fillId="2" borderId="28" applyNumberFormat="0" applyFont="1" applyFill="1" applyBorder="1" applyAlignment="1" applyProtection="0">
      <alignment vertical="bottom"/>
    </xf>
    <xf numFmtId="0" fontId="0" fillId="11" borderId="35" applyNumberFormat="1" applyFont="1" applyFill="1" applyBorder="1" applyAlignment="1" applyProtection="0">
      <alignment horizontal="center" vertical="bottom"/>
    </xf>
    <xf numFmtId="0" fontId="0" fillId="11" borderId="30" applyNumberFormat="1" applyFont="1" applyFill="1" applyBorder="1" applyAlignment="1" applyProtection="0">
      <alignment horizontal="center" vertical="bottom"/>
    </xf>
    <xf numFmtId="0" fontId="0" fillId="2" borderId="41" applyNumberFormat="1" applyFont="1" applyFill="1" applyBorder="1" applyAlignment="1" applyProtection="0">
      <alignment horizontal="center" vertical="bottom"/>
    </xf>
    <xf numFmtId="63" fontId="0" fillId="11" borderId="30" applyNumberFormat="1" applyFont="1" applyFill="1" applyBorder="1" applyAlignment="1" applyProtection="0">
      <alignment horizontal="center" vertical="bottom"/>
    </xf>
    <xf numFmtId="63" fontId="0" fillId="2" borderId="41" applyNumberFormat="1" applyFont="1" applyFill="1" applyBorder="1" applyAlignment="1" applyProtection="0">
      <alignment horizontal="center" vertical="bottom"/>
    </xf>
    <xf numFmtId="63" fontId="8" fillId="9" borderId="30" applyNumberFormat="1" applyFont="1" applyFill="1" applyBorder="1" applyAlignment="1" applyProtection="0">
      <alignment horizontal="center" vertical="center"/>
    </xf>
    <xf numFmtId="0" fontId="0" fillId="11" borderId="38" applyNumberFormat="1" applyFont="1" applyFill="1" applyBorder="1" applyAlignment="1" applyProtection="0">
      <alignment horizontal="center" vertical="bottom"/>
    </xf>
    <xf numFmtId="0" fontId="0" fillId="11" borderId="39" applyNumberFormat="1" applyFont="1" applyFill="1" applyBorder="1" applyAlignment="1" applyProtection="0">
      <alignment horizontal="center" vertical="bottom"/>
    </xf>
    <xf numFmtId="0" fontId="0" fillId="2" borderId="42" applyNumberFormat="1" applyFont="1" applyFill="1" applyBorder="1" applyAlignment="1" applyProtection="0">
      <alignment horizontal="center" vertical="bottom"/>
    </xf>
    <xf numFmtId="63" fontId="0" fillId="11" borderId="39" applyNumberFormat="1" applyFont="1" applyFill="1" applyBorder="1" applyAlignment="1" applyProtection="0">
      <alignment horizontal="center" vertical="bottom"/>
    </xf>
    <xf numFmtId="63" fontId="0" fillId="2" borderId="28" applyNumberFormat="1" applyFont="1" applyFill="1" applyBorder="1" applyAlignment="1" applyProtection="0">
      <alignment horizontal="center" vertical="bottom"/>
    </xf>
    <xf numFmtId="0" fontId="0" fillId="2" borderId="31" applyNumberFormat="0" applyFont="1" applyFill="1" applyBorder="1" applyAlignment="1" applyProtection="0">
      <alignment horizontal="center" vertical="bottom"/>
    </xf>
    <xf numFmtId="0" fontId="0" fillId="2" borderId="19" applyNumberFormat="0" applyFont="1" applyFill="1" applyBorder="1" applyAlignment="1" applyProtection="0">
      <alignment horizontal="center" vertical="bottom"/>
    </xf>
    <xf numFmtId="0" fontId="0" fillId="2" borderId="4" applyNumberFormat="0" applyFont="1" applyFill="1" applyBorder="1" applyAlignment="1" applyProtection="0">
      <alignment horizontal="center" vertical="bottom"/>
    </xf>
    <xf numFmtId="0" fontId="0" fillId="2" borderId="43" applyNumberFormat="1" applyFont="1" applyFill="1" applyBorder="1" applyAlignment="1" applyProtection="0">
      <alignment horizontal="center" vertical="bottom"/>
    </xf>
    <xf numFmtId="0" fontId="0" fillId="2" borderId="44" applyNumberFormat="1" applyFont="1" applyFill="1" applyBorder="1" applyAlignment="1" applyProtection="0">
      <alignment horizontal="center" vertical="bottom"/>
    </xf>
    <xf numFmtId="0" fontId="0" fillId="13" borderId="45" applyNumberFormat="0" applyFont="1" applyFill="1" applyBorder="1" applyAlignment="1" applyProtection="0">
      <alignment vertical="bottom"/>
    </xf>
    <xf numFmtId="0" fontId="0" fillId="13" borderId="39" applyNumberFormat="0" applyFont="1" applyFill="1" applyBorder="1" applyAlignment="1" applyProtection="0">
      <alignment vertical="bottom"/>
    </xf>
    <xf numFmtId="49" fontId="8" fillId="2" borderId="46" applyNumberFormat="1" applyFont="1" applyFill="1" applyBorder="1" applyAlignment="1" applyProtection="0">
      <alignment horizontal="center" vertical="bottom"/>
    </xf>
    <xf numFmtId="49" fontId="8" fillId="2" borderId="47" applyNumberFormat="1" applyFont="1" applyFill="1" applyBorder="1" applyAlignment="1" applyProtection="0">
      <alignment horizontal="center" vertical="bottom"/>
    </xf>
    <xf numFmtId="64" fontId="0" fillId="11" borderId="35" applyNumberFormat="1" applyFont="1" applyFill="1" applyBorder="1" applyAlignment="1" applyProtection="0">
      <alignment vertical="bottom"/>
    </xf>
    <xf numFmtId="0" fontId="0" fillId="11" borderId="30" applyNumberFormat="1" applyFont="1" applyFill="1" applyBorder="1" applyAlignment="1" applyProtection="0">
      <alignment vertical="bottom"/>
    </xf>
    <xf numFmtId="64" fontId="0" fillId="2" borderId="48" applyNumberFormat="1" applyFont="1" applyFill="1" applyBorder="1" applyAlignment="1" applyProtection="0">
      <alignment horizontal="center" vertical="bottom"/>
    </xf>
    <xf numFmtId="64" fontId="0" fillId="11" borderId="38" applyNumberFormat="1" applyFont="1" applyFill="1" applyBorder="1" applyAlignment="1" applyProtection="0">
      <alignment vertical="bottom"/>
    </xf>
    <xf numFmtId="0" fontId="0" fillId="11" borderId="39" applyNumberFormat="1" applyFont="1" applyFill="1" applyBorder="1" applyAlignment="1" applyProtection="0">
      <alignment vertical="bottom"/>
    </xf>
    <xf numFmtId="64" fontId="0" fillId="2" borderId="28" applyNumberFormat="1" applyFont="1" applyFill="1" applyBorder="1" applyAlignment="1" applyProtection="0">
      <alignment horizontal="center" vertical="bottom"/>
    </xf>
    <xf numFmtId="49" fontId="8" fillId="2" borderId="49" applyNumberFormat="1" applyFont="1" applyFill="1" applyBorder="1" applyAlignment="1" applyProtection="0">
      <alignment vertical="bottom"/>
    </xf>
    <xf numFmtId="64" fontId="0" fillId="11" borderId="50" applyNumberFormat="1" applyFont="1" applyFill="1" applyBorder="1" applyAlignment="1" applyProtection="0">
      <alignment vertical="bottom"/>
    </xf>
    <xf numFmtId="0" fontId="0" fillId="11" borderId="51" applyNumberFormat="1" applyFont="1" applyFill="1" applyBorder="1" applyAlignment="1" applyProtection="0">
      <alignment vertical="bottom"/>
    </xf>
    <xf numFmtId="64" fontId="0" fillId="2" borderId="52" applyNumberFormat="1" applyFont="1" applyFill="1" applyBorder="1" applyAlignment="1" applyProtection="0">
      <alignment horizontal="center" vertical="bottom"/>
    </xf>
    <xf numFmtId="0" fontId="8" fillId="2" borderId="7" applyNumberFormat="0" applyFont="1" applyFill="1" applyBorder="1" applyAlignment="1" applyProtection="0">
      <alignment horizontal="right" vertical="bottom"/>
    </xf>
    <xf numFmtId="49" fontId="8" fillId="2" borderId="7" applyNumberFormat="1" applyFont="1" applyFill="1" applyBorder="1" applyAlignment="1" applyProtection="0">
      <alignment horizontal="right" vertical="bottom"/>
    </xf>
    <xf numFmtId="63" fontId="8" fillId="2" borderId="7" applyNumberFormat="1" applyFont="1" applyFill="1" applyBorder="1" applyAlignment="1" applyProtection="0">
      <alignment horizontal="center" vertical="bottom"/>
    </xf>
    <xf numFmtId="49" fontId="8" fillId="2" borderId="53" applyNumberFormat="1" applyFont="1" applyFill="1" applyBorder="1" applyAlignment="1" applyProtection="0">
      <alignment horizontal="center" vertical="bottom"/>
    </xf>
    <xf numFmtId="64" fontId="8" fillId="11" borderId="35" applyNumberFormat="1" applyFont="1" applyFill="1" applyBorder="1" applyAlignment="1" applyProtection="0">
      <alignment horizontal="center" vertical="bottom"/>
    </xf>
    <xf numFmtId="64" fontId="8" fillId="11" borderId="38" applyNumberFormat="1" applyFont="1" applyFill="1" applyBorder="1" applyAlignment="1" applyProtection="0">
      <alignment horizontal="center" vertical="bottom"/>
    </xf>
    <xf numFmtId="64" fontId="8" fillId="11" borderId="50" applyNumberFormat="1" applyFont="1" applyFill="1" applyBorder="1" applyAlignment="1" applyProtection="0">
      <alignment horizontal="center" vertical="bottom"/>
    </xf>
    <xf numFmtId="60" fontId="0" fillId="10" borderId="35" applyNumberFormat="1" applyFont="1" applyFill="1" applyBorder="1" applyAlignment="1" applyProtection="0">
      <alignment horizontal="center" vertical="bottom"/>
    </xf>
    <xf numFmtId="1" fontId="0" fillId="2" borderId="28" applyNumberFormat="1" applyFont="1" applyFill="1" applyBorder="1" applyAlignment="1" applyProtection="0">
      <alignment vertical="bottom"/>
    </xf>
    <xf numFmtId="1" fontId="0" fillId="10" borderId="50" applyNumberFormat="1" applyFont="1" applyFill="1" applyBorder="1" applyAlignment="1" applyProtection="0">
      <alignment horizontal="center" vertical="bottom"/>
    </xf>
    <xf numFmtId="0" fontId="0" fillId="2" borderId="20" applyNumberFormat="0" applyFont="1" applyFill="1" applyBorder="1" applyAlignment="1" applyProtection="0">
      <alignment vertical="bottom"/>
    </xf>
    <xf numFmtId="0" fontId="0" fillId="2" borderId="20" applyNumberFormat="0" applyFont="1" applyFill="1" applyBorder="1" applyAlignment="1" applyProtection="0">
      <alignment horizontal="center" vertical="bottom"/>
    </xf>
    <xf numFmtId="0" fontId="0" fillId="8" borderId="54" applyNumberFormat="0" applyFont="1" applyFill="1" applyBorder="1" applyAlignment="1" applyProtection="0">
      <alignment vertical="bottom"/>
    </xf>
    <xf numFmtId="49" fontId="8" fillId="9" borderId="55" applyNumberFormat="1" applyFont="1" applyFill="1" applyBorder="1" applyAlignment="1" applyProtection="0">
      <alignment horizontal="center" vertical="bottom"/>
    </xf>
    <xf numFmtId="63" fontId="8" fillId="14" borderId="56" applyNumberFormat="1" applyFont="1" applyFill="1" applyBorder="1" applyAlignment="1" applyProtection="0">
      <alignment horizontal="center" vertical="bottom"/>
    </xf>
    <xf numFmtId="0" fontId="0" fillId="2" borderId="57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bdfc2"/>
      <rgbColor rgb="ffa2dee2"/>
      <rgbColor rgb="ff0000ff"/>
      <rgbColor rgb="ffd1e6c9"/>
      <rgbColor rgb="ffffd966"/>
      <rgbColor rgb="ffa5a5a5"/>
      <rgbColor rgb="ffbdc0bf"/>
      <rgbColor rgb="ff3f3f3f"/>
      <rgbColor rgb="ffdbdbdb"/>
      <rgbColor rgb="fff3f3f3"/>
      <rgbColor rgb="ffef7267"/>
      <rgbColor rgb="ff99d3a9"/>
      <rgbColor rgb="ff525066"/>
      <rgbColor rgb="ffffff00"/>
      <rgbColor rgb="fff4cccc"/>
      <rgbColor rgb="ffff6d0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rayzist.com/store/Sandcarving_Equipment.php/Sandcarving_Equipment/Sandcarving_System_1924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M56"/>
  <sheetViews>
    <sheetView workbookViewId="0" showGridLines="0" defaultGridColor="1"/>
  </sheetViews>
  <sheetFormatPr defaultColWidth="12.6667" defaultRowHeight="15.75" customHeight="1" outlineLevelRow="0" outlineLevelCol="0"/>
  <cols>
    <col min="1" max="1" width="8.85156" style="1" customWidth="1"/>
    <col min="2" max="3" width="12.6719" style="1" customWidth="1"/>
    <col min="4" max="4" width="25.3516" style="1" customWidth="1"/>
    <col min="5" max="5" width="24.8516" style="1" customWidth="1"/>
    <col min="6" max="7" width="28.8516" style="1" customWidth="1"/>
    <col min="8" max="12" width="12.6719" style="1" customWidth="1"/>
    <col min="13" max="13" width="25.1719" style="1" customWidth="1"/>
    <col min="14" max="16384" width="12.6719" style="1" customWidth="1"/>
  </cols>
  <sheetData>
    <row r="1" ht="13.65" customHeight="1">
      <c r="A1" t="s" s="2">
        <v>0</v>
      </c>
      <c r="B1" t="s" s="3">
        <v>1</v>
      </c>
      <c r="C1" t="s" s="3">
        <v>2</v>
      </c>
      <c r="D1" t="s" s="3">
        <v>3</v>
      </c>
      <c r="E1" t="s" s="3">
        <v>4</v>
      </c>
      <c r="F1" t="s" s="3">
        <v>5</v>
      </c>
      <c r="G1" t="s" s="3">
        <v>6</v>
      </c>
      <c r="H1" t="s" s="3">
        <v>7</v>
      </c>
      <c r="I1" t="s" s="3">
        <v>8</v>
      </c>
      <c r="J1" t="s" s="3">
        <v>9</v>
      </c>
      <c r="K1" t="s" s="4">
        <v>10</v>
      </c>
      <c r="L1" t="s" s="5">
        <v>11</v>
      </c>
      <c r="M1" s="6"/>
    </row>
    <row r="2" ht="29.7" customHeight="1">
      <c r="A2" s="7">
        <v>1</v>
      </c>
      <c r="B2" t="s" s="8">
        <v>12</v>
      </c>
      <c r="C2" t="s" s="9">
        <v>13</v>
      </c>
      <c r="D2" t="s" s="10">
        <v>14</v>
      </c>
      <c r="E2" t="s" s="10">
        <v>15</v>
      </c>
      <c r="F2" t="s" s="11">
        <v>16</v>
      </c>
      <c r="G2" t="s" s="11">
        <v>17</v>
      </c>
      <c r="H2" s="7">
        <v>0</v>
      </c>
      <c r="I2" s="7">
        <v>183500</v>
      </c>
      <c r="J2" s="12">
        <f>H2*I2</f>
        <v>0</v>
      </c>
      <c r="K2" s="13">
        <v>0</v>
      </c>
      <c r="L2" s="14">
        <f>J2*K2</f>
        <v>0</v>
      </c>
      <c r="M2" s="6"/>
    </row>
    <row r="3" ht="31.6" customHeight="1">
      <c r="A3" s="7">
        <v>2</v>
      </c>
      <c r="B3" t="s" s="8">
        <v>12</v>
      </c>
      <c r="C3" t="s" s="9">
        <v>18</v>
      </c>
      <c r="D3" t="s" s="10">
        <v>19</v>
      </c>
      <c r="E3" t="s" s="10">
        <v>15</v>
      </c>
      <c r="F3" t="s" s="11">
        <v>20</v>
      </c>
      <c r="G3" t="s" s="11">
        <v>21</v>
      </c>
      <c r="H3" s="7">
        <v>0</v>
      </c>
      <c r="I3" s="7">
        <v>102450</v>
      </c>
      <c r="J3" s="12">
        <f>H3*I3</f>
        <v>0</v>
      </c>
      <c r="K3" s="13">
        <v>0</v>
      </c>
      <c r="L3" s="14">
        <f>J3*K3</f>
        <v>0</v>
      </c>
      <c r="M3" s="6"/>
    </row>
    <row r="4" ht="33.35" customHeight="1">
      <c r="A4" s="7">
        <v>3</v>
      </c>
      <c r="B4" t="s" s="8">
        <v>12</v>
      </c>
      <c r="C4" t="s" s="9">
        <v>22</v>
      </c>
      <c r="D4" t="s" s="10">
        <v>23</v>
      </c>
      <c r="E4" t="s" s="10">
        <v>15</v>
      </c>
      <c r="F4" t="s" s="11">
        <v>24</v>
      </c>
      <c r="G4" t="s" s="11">
        <v>25</v>
      </c>
      <c r="H4" s="7">
        <v>0</v>
      </c>
      <c r="I4" s="7">
        <v>84250</v>
      </c>
      <c r="J4" s="12">
        <f>H4*I4</f>
        <v>0</v>
      </c>
      <c r="K4" s="13">
        <v>0</v>
      </c>
      <c r="L4" s="14">
        <f>J4*K4</f>
        <v>0</v>
      </c>
      <c r="M4" s="6"/>
    </row>
    <row r="5" ht="29.7" customHeight="1">
      <c r="A5" s="7">
        <v>4</v>
      </c>
      <c r="B5" t="s" s="8">
        <v>12</v>
      </c>
      <c r="C5" t="s" s="9">
        <v>26</v>
      </c>
      <c r="D5" t="s" s="10">
        <v>27</v>
      </c>
      <c r="E5" t="s" s="10">
        <v>15</v>
      </c>
      <c r="F5" t="s" s="11">
        <v>28</v>
      </c>
      <c r="G5" t="s" s="11">
        <v>29</v>
      </c>
      <c r="H5" s="7">
        <v>0</v>
      </c>
      <c r="I5" s="7">
        <v>46500</v>
      </c>
      <c r="J5" s="12">
        <f>H5*I5</f>
        <v>0</v>
      </c>
      <c r="K5" s="13">
        <v>0</v>
      </c>
      <c r="L5" s="14">
        <f>J5*K5</f>
        <v>0</v>
      </c>
      <c r="M5" s="6"/>
    </row>
    <row r="6" ht="29.7" customHeight="1">
      <c r="A6" s="7">
        <v>5</v>
      </c>
      <c r="B6" t="s" s="8">
        <v>12</v>
      </c>
      <c r="C6" t="s" s="9">
        <v>30</v>
      </c>
      <c r="D6" t="s" s="11">
        <v>31</v>
      </c>
      <c r="E6" t="s" s="10">
        <v>32</v>
      </c>
      <c r="F6" t="s" s="11">
        <v>33</v>
      </c>
      <c r="G6" t="s" s="11">
        <v>34</v>
      </c>
      <c r="H6" s="7">
        <v>0</v>
      </c>
      <c r="I6" s="7">
        <v>16320</v>
      </c>
      <c r="J6" s="12">
        <f>H6*I6</f>
        <v>0</v>
      </c>
      <c r="K6" s="13">
        <v>0</v>
      </c>
      <c r="L6" s="14">
        <f>J6*K6</f>
        <v>0</v>
      </c>
      <c r="M6" s="6"/>
    </row>
    <row r="7" ht="29.7" customHeight="1">
      <c r="A7" s="7">
        <v>6</v>
      </c>
      <c r="B7" t="s" s="8">
        <v>12</v>
      </c>
      <c r="C7" t="s" s="9">
        <v>35</v>
      </c>
      <c r="D7" t="s" s="11">
        <v>36</v>
      </c>
      <c r="E7" t="s" s="15">
        <v>32</v>
      </c>
      <c r="F7" t="s" s="11">
        <v>37</v>
      </c>
      <c r="G7" t="s" s="11">
        <v>38</v>
      </c>
      <c r="H7" s="7">
        <v>0</v>
      </c>
      <c r="I7" s="16">
        <v>19180</v>
      </c>
      <c r="J7" s="12">
        <f>H7*I7</f>
        <v>0</v>
      </c>
      <c r="K7" s="13">
        <v>0</v>
      </c>
      <c r="L7" s="14">
        <f>J7*K7</f>
        <v>0</v>
      </c>
      <c r="M7" s="6"/>
    </row>
    <row r="8" ht="29.7" customHeight="1">
      <c r="A8" s="7">
        <v>7</v>
      </c>
      <c r="B8" t="s" s="8">
        <v>12</v>
      </c>
      <c r="C8" t="s" s="9">
        <v>39</v>
      </c>
      <c r="D8" t="s" s="10">
        <v>40</v>
      </c>
      <c r="E8" t="s" s="10">
        <v>41</v>
      </c>
      <c r="F8" t="s" s="11">
        <v>42</v>
      </c>
      <c r="G8" t="s" s="11">
        <v>43</v>
      </c>
      <c r="H8" s="7">
        <v>0</v>
      </c>
      <c r="I8" s="16">
        <v>23460</v>
      </c>
      <c r="J8" s="12">
        <f>H8*I8</f>
        <v>0</v>
      </c>
      <c r="K8" s="13">
        <v>0</v>
      </c>
      <c r="L8" s="14">
        <f>J8*K8</f>
        <v>0</v>
      </c>
      <c r="M8" s="6"/>
    </row>
    <row r="9" ht="28.8" customHeight="1">
      <c r="A9" s="7">
        <v>8</v>
      </c>
      <c r="B9" t="s" s="8">
        <v>12</v>
      </c>
      <c r="C9" t="s" s="9">
        <v>44</v>
      </c>
      <c r="D9" t="s" s="11">
        <v>45</v>
      </c>
      <c r="E9" t="s" s="10">
        <v>41</v>
      </c>
      <c r="F9" t="s" s="11">
        <v>46</v>
      </c>
      <c r="G9" t="s" s="11">
        <v>47</v>
      </c>
      <c r="H9" s="7">
        <v>0</v>
      </c>
      <c r="I9" s="16">
        <v>27550</v>
      </c>
      <c r="J9" s="12">
        <f>H9*I9</f>
        <v>0</v>
      </c>
      <c r="K9" s="13">
        <v>0</v>
      </c>
      <c r="L9" s="14">
        <f>J9*K9</f>
        <v>0</v>
      </c>
      <c r="M9" s="6"/>
    </row>
    <row r="10" ht="29.7" customHeight="1">
      <c r="A10" s="7">
        <v>9</v>
      </c>
      <c r="B10" t="s" s="8">
        <v>12</v>
      </c>
      <c r="C10" t="s" s="9">
        <v>48</v>
      </c>
      <c r="D10" t="s" s="11">
        <v>49</v>
      </c>
      <c r="E10" t="s" s="10">
        <v>41</v>
      </c>
      <c r="F10" t="s" s="11">
        <v>50</v>
      </c>
      <c r="G10" t="s" s="11">
        <v>51</v>
      </c>
      <c r="H10" s="7">
        <v>0</v>
      </c>
      <c r="I10" s="16">
        <v>13450</v>
      </c>
      <c r="J10" s="12">
        <f>H10*I10</f>
        <v>0</v>
      </c>
      <c r="K10" s="13">
        <v>0</v>
      </c>
      <c r="L10" s="14">
        <f>J10*K10</f>
        <v>0</v>
      </c>
      <c r="M10" s="6"/>
    </row>
    <row r="11" ht="29.7" customHeight="1">
      <c r="A11" s="7">
        <v>10</v>
      </c>
      <c r="B11" t="s" s="8">
        <v>12</v>
      </c>
      <c r="C11" t="s" s="9">
        <v>52</v>
      </c>
      <c r="D11" t="s" s="11">
        <v>53</v>
      </c>
      <c r="E11" t="s" s="10">
        <v>41</v>
      </c>
      <c r="F11" t="s" s="11">
        <v>54</v>
      </c>
      <c r="G11" t="s" s="11">
        <v>55</v>
      </c>
      <c r="H11" s="7">
        <v>0</v>
      </c>
      <c r="I11" s="16">
        <v>23460</v>
      </c>
      <c r="J11" s="12">
        <f>H11*I11</f>
        <v>0</v>
      </c>
      <c r="K11" s="13">
        <v>0</v>
      </c>
      <c r="L11" s="14">
        <f>J11*K11</f>
        <v>0</v>
      </c>
      <c r="M11" s="6"/>
    </row>
    <row r="12" ht="29.7" customHeight="1">
      <c r="A12" s="7">
        <v>11</v>
      </c>
      <c r="B12" t="s" s="8">
        <v>12</v>
      </c>
      <c r="C12" t="s" s="9">
        <v>56</v>
      </c>
      <c r="D12" t="s" s="10">
        <v>57</v>
      </c>
      <c r="E12" t="s" s="11">
        <v>58</v>
      </c>
      <c r="F12" t="s" s="11">
        <v>59</v>
      </c>
      <c r="G12" t="s" s="11">
        <v>60</v>
      </c>
      <c r="H12" s="7">
        <v>0</v>
      </c>
      <c r="I12" s="7">
        <v>13250</v>
      </c>
      <c r="J12" s="12">
        <f>H12*I12</f>
        <v>0</v>
      </c>
      <c r="K12" s="13">
        <v>0</v>
      </c>
      <c r="L12" s="14">
        <f>J12*K12</f>
        <v>0</v>
      </c>
      <c r="M12" s="6"/>
    </row>
    <row r="13" ht="29.7" customHeight="1">
      <c r="A13" s="7">
        <v>12</v>
      </c>
      <c r="B13" t="s" s="8">
        <v>12</v>
      </c>
      <c r="C13" t="s" s="9">
        <v>61</v>
      </c>
      <c r="D13" t="s" s="11">
        <v>62</v>
      </c>
      <c r="E13" t="s" s="11">
        <v>63</v>
      </c>
      <c r="F13" t="s" s="11">
        <v>64</v>
      </c>
      <c r="G13" t="s" s="11">
        <v>65</v>
      </c>
      <c r="H13" s="7">
        <v>0</v>
      </c>
      <c r="I13" s="7">
        <v>10980</v>
      </c>
      <c r="J13" s="12">
        <f>H13*I13</f>
        <v>0</v>
      </c>
      <c r="K13" s="13">
        <v>0</v>
      </c>
      <c r="L13" s="14">
        <f>J13*K13</f>
        <v>0</v>
      </c>
      <c r="M13" s="6"/>
    </row>
    <row r="14" ht="29.7" customHeight="1">
      <c r="A14" s="7">
        <v>13</v>
      </c>
      <c r="B14" t="s" s="8">
        <v>12</v>
      </c>
      <c r="C14" t="s" s="9">
        <v>66</v>
      </c>
      <c r="D14" t="s" s="10">
        <v>67</v>
      </c>
      <c r="E14" t="s" s="11">
        <v>68</v>
      </c>
      <c r="F14" t="s" s="11">
        <v>69</v>
      </c>
      <c r="G14" t="s" s="11">
        <v>70</v>
      </c>
      <c r="H14" s="7">
        <v>0</v>
      </c>
      <c r="I14" s="7">
        <v>1840</v>
      </c>
      <c r="J14" s="12">
        <f>H14*I14</f>
        <v>0</v>
      </c>
      <c r="K14" s="13">
        <v>0</v>
      </c>
      <c r="L14" s="14">
        <f>J14*K14</f>
        <v>0</v>
      </c>
      <c r="M14" s="6"/>
    </row>
    <row r="15" ht="29.7" customHeight="1">
      <c r="A15" s="7">
        <v>14</v>
      </c>
      <c r="B15" t="s" s="8">
        <v>12</v>
      </c>
      <c r="C15" t="s" s="9">
        <v>71</v>
      </c>
      <c r="D15" t="s" s="10">
        <v>72</v>
      </c>
      <c r="E15" t="s" s="11">
        <v>73</v>
      </c>
      <c r="F15" t="s" s="11">
        <v>74</v>
      </c>
      <c r="G15" t="s" s="11">
        <v>75</v>
      </c>
      <c r="H15" s="7">
        <v>0</v>
      </c>
      <c r="I15" s="7">
        <v>2450</v>
      </c>
      <c r="J15" s="12">
        <f>H15*I15</f>
        <v>0</v>
      </c>
      <c r="K15" s="13">
        <v>0</v>
      </c>
      <c r="L15" s="14">
        <f>J15*K15</f>
        <v>0</v>
      </c>
      <c r="M15" s="6"/>
    </row>
    <row r="16" ht="29.7" customHeight="1">
      <c r="A16" s="7">
        <v>15</v>
      </c>
      <c r="B16" t="s" s="8">
        <v>12</v>
      </c>
      <c r="C16" t="s" s="9">
        <v>76</v>
      </c>
      <c r="D16" t="s" s="10">
        <v>77</v>
      </c>
      <c r="E16" t="s" s="11">
        <v>78</v>
      </c>
      <c r="F16" t="s" s="11">
        <v>79</v>
      </c>
      <c r="G16" t="s" s="11">
        <v>70</v>
      </c>
      <c r="H16" s="7">
        <v>0</v>
      </c>
      <c r="I16" s="7">
        <v>4250</v>
      </c>
      <c r="J16" s="12">
        <f>H16*I16</f>
        <v>0</v>
      </c>
      <c r="K16" s="13">
        <v>0</v>
      </c>
      <c r="L16" s="14">
        <f>J16*K16</f>
        <v>0</v>
      </c>
      <c r="M16" s="6"/>
    </row>
    <row r="17" ht="29.7" customHeight="1">
      <c r="A17" s="7">
        <v>16</v>
      </c>
      <c r="B17" t="s" s="8">
        <v>12</v>
      </c>
      <c r="C17" t="s" s="9">
        <v>80</v>
      </c>
      <c r="D17" t="s" s="10">
        <v>81</v>
      </c>
      <c r="E17" t="s" s="11">
        <v>82</v>
      </c>
      <c r="F17" t="s" s="11">
        <v>83</v>
      </c>
      <c r="G17" t="s" s="11">
        <v>70</v>
      </c>
      <c r="H17" s="7">
        <v>0</v>
      </c>
      <c r="I17" s="16">
        <v>1546</v>
      </c>
      <c r="J17" s="12">
        <f>H17*I17</f>
        <v>0</v>
      </c>
      <c r="K17" s="13">
        <v>0</v>
      </c>
      <c r="L17" s="14">
        <f>J17*K17</f>
        <v>0</v>
      </c>
      <c r="M17" s="6"/>
    </row>
    <row r="18" ht="29.7" customHeight="1">
      <c r="A18" s="7">
        <v>17</v>
      </c>
      <c r="B18" t="s" s="8">
        <v>12</v>
      </c>
      <c r="C18" t="s" s="9">
        <v>84</v>
      </c>
      <c r="D18" t="s" s="10">
        <v>85</v>
      </c>
      <c r="E18" t="s" s="11">
        <v>86</v>
      </c>
      <c r="F18" t="s" s="11">
        <v>87</v>
      </c>
      <c r="G18" t="s" s="11">
        <v>70</v>
      </c>
      <c r="H18" s="7">
        <v>0</v>
      </c>
      <c r="I18" s="16">
        <v>1150</v>
      </c>
      <c r="J18" s="12">
        <f>H18*I18</f>
        <v>0</v>
      </c>
      <c r="K18" s="13">
        <v>0</v>
      </c>
      <c r="L18" s="14">
        <f>J18*K18</f>
        <v>0</v>
      </c>
      <c r="M18" s="6"/>
    </row>
    <row r="19" ht="29.7" customHeight="1">
      <c r="A19" s="7">
        <v>18</v>
      </c>
      <c r="B19" t="s" s="8">
        <v>12</v>
      </c>
      <c r="C19" t="s" s="9">
        <v>88</v>
      </c>
      <c r="D19" t="s" s="10">
        <v>89</v>
      </c>
      <c r="E19" t="s" s="11">
        <v>90</v>
      </c>
      <c r="F19" t="s" s="11">
        <v>91</v>
      </c>
      <c r="G19" t="s" s="11">
        <v>70</v>
      </c>
      <c r="H19" s="7">
        <v>0</v>
      </c>
      <c r="I19" s="7">
        <v>1960</v>
      </c>
      <c r="J19" s="12">
        <f>H19*I19</f>
        <v>0</v>
      </c>
      <c r="K19" s="13">
        <v>0</v>
      </c>
      <c r="L19" s="14">
        <f>J19*K19</f>
        <v>0</v>
      </c>
      <c r="M19" s="6"/>
    </row>
    <row r="20" ht="29.7" customHeight="1">
      <c r="A20" s="7">
        <v>19</v>
      </c>
      <c r="B20" t="s" s="8">
        <v>12</v>
      </c>
      <c r="C20" t="s" s="9">
        <v>92</v>
      </c>
      <c r="D20" t="s" s="10">
        <v>93</v>
      </c>
      <c r="E20" t="s" s="11">
        <v>94</v>
      </c>
      <c r="F20" t="s" s="11">
        <v>95</v>
      </c>
      <c r="G20" t="s" s="11">
        <v>70</v>
      </c>
      <c r="H20" s="7">
        <v>0</v>
      </c>
      <c r="I20" s="7">
        <v>2150</v>
      </c>
      <c r="J20" s="12">
        <f>H20*I20</f>
        <v>0</v>
      </c>
      <c r="K20" s="13">
        <v>0</v>
      </c>
      <c r="L20" s="14">
        <f>J20*K20</f>
        <v>0</v>
      </c>
      <c r="M20" s="6"/>
    </row>
    <row r="21" ht="29.7" customHeight="1">
      <c r="A21" s="7">
        <v>20</v>
      </c>
      <c r="B21" t="s" s="8">
        <v>12</v>
      </c>
      <c r="C21" t="s" s="9">
        <v>96</v>
      </c>
      <c r="D21" t="s" s="10">
        <v>97</v>
      </c>
      <c r="E21" t="s" s="11">
        <v>94</v>
      </c>
      <c r="F21" t="s" s="11">
        <v>98</v>
      </c>
      <c r="G21" t="s" s="11">
        <v>70</v>
      </c>
      <c r="H21" s="7">
        <v>0</v>
      </c>
      <c r="I21" s="7">
        <v>2150</v>
      </c>
      <c r="J21" s="12">
        <f>H21*I21</f>
        <v>0</v>
      </c>
      <c r="K21" s="13">
        <v>0</v>
      </c>
      <c r="L21" s="14">
        <f>J21*K21</f>
        <v>0</v>
      </c>
      <c r="M21" s="6"/>
    </row>
    <row r="22" ht="29.7" customHeight="1">
      <c r="A22" s="7">
        <v>21</v>
      </c>
      <c r="B22" t="s" s="8">
        <v>12</v>
      </c>
      <c r="C22" t="s" s="9">
        <v>99</v>
      </c>
      <c r="D22" t="s" s="10">
        <v>100</v>
      </c>
      <c r="E22" t="s" s="11">
        <v>101</v>
      </c>
      <c r="F22" t="s" s="11">
        <v>102</v>
      </c>
      <c r="G22" t="s" s="11">
        <v>103</v>
      </c>
      <c r="H22" s="7">
        <v>0</v>
      </c>
      <c r="I22" s="7">
        <v>1580</v>
      </c>
      <c r="J22" s="12">
        <f>H22*I22</f>
        <v>0</v>
      </c>
      <c r="K22" s="13">
        <v>0</v>
      </c>
      <c r="L22" s="14">
        <f>J22*K22</f>
        <v>0</v>
      </c>
      <c r="M22" s="6"/>
    </row>
    <row r="23" ht="29.7" customHeight="1">
      <c r="A23" s="7">
        <v>22</v>
      </c>
      <c r="B23" t="s" s="8">
        <v>12</v>
      </c>
      <c r="C23" t="s" s="9">
        <v>104</v>
      </c>
      <c r="D23" t="s" s="10">
        <v>105</v>
      </c>
      <c r="E23" t="s" s="10">
        <v>106</v>
      </c>
      <c r="F23" t="s" s="11">
        <v>107</v>
      </c>
      <c r="G23" t="s" s="11">
        <v>70</v>
      </c>
      <c r="H23" s="7">
        <v>0</v>
      </c>
      <c r="I23" s="7">
        <v>1430</v>
      </c>
      <c r="J23" s="12">
        <f>H23*I23</f>
        <v>0</v>
      </c>
      <c r="K23" s="13">
        <v>0</v>
      </c>
      <c r="L23" s="14">
        <f>J23*K23</f>
        <v>0</v>
      </c>
      <c r="M23" s="6"/>
    </row>
    <row r="24" ht="29.7" customHeight="1">
      <c r="A24" s="7">
        <v>23</v>
      </c>
      <c r="B24" t="s" s="8">
        <v>12</v>
      </c>
      <c r="C24" t="s" s="9">
        <v>108</v>
      </c>
      <c r="D24" t="s" s="10">
        <v>109</v>
      </c>
      <c r="E24" t="s" s="10">
        <v>110</v>
      </c>
      <c r="F24" t="s" s="11">
        <v>111</v>
      </c>
      <c r="G24" t="s" s="11">
        <v>70</v>
      </c>
      <c r="H24" s="7">
        <v>0</v>
      </c>
      <c r="I24" s="7">
        <v>1240</v>
      </c>
      <c r="J24" s="12">
        <f>H24*I24</f>
        <v>0</v>
      </c>
      <c r="K24" s="13">
        <v>0</v>
      </c>
      <c r="L24" s="14">
        <f>J24*K24</f>
        <v>0</v>
      </c>
      <c r="M24" s="6"/>
    </row>
    <row r="25" ht="13.65" customHeight="1">
      <c r="A25" s="17"/>
      <c r="B25" s="17"/>
      <c r="C25" s="17"/>
      <c r="D25" s="17"/>
      <c r="E25" s="17"/>
      <c r="F25" s="17"/>
      <c r="G25" s="17"/>
      <c r="H25" s="17"/>
      <c r="I25" s="17"/>
      <c r="J25" s="18">
        <f>SUM(J2:J24)</f>
        <v>0</v>
      </c>
      <c r="K25" s="13">
        <v>0</v>
      </c>
      <c r="L25" s="14">
        <f>J25*K25</f>
        <v>0</v>
      </c>
      <c r="M25" s="19"/>
    </row>
    <row r="26" ht="27.75" customHeight="1">
      <c r="A26" s="7">
        <v>24</v>
      </c>
      <c r="B26" t="s" s="20">
        <v>112</v>
      </c>
      <c r="C26" t="s" s="21">
        <v>113</v>
      </c>
      <c r="D26" t="s" s="11">
        <v>114</v>
      </c>
      <c r="E26" t="s" s="11">
        <v>115</v>
      </c>
      <c r="F26" t="s" s="11">
        <v>116</v>
      </c>
      <c r="G26" s="22"/>
      <c r="H26" s="23">
        <v>0</v>
      </c>
      <c r="I26" s="24">
        <v>5210</v>
      </c>
      <c r="J26" s="25">
        <f>H26*I26</f>
        <v>0</v>
      </c>
      <c r="K26" s="26"/>
      <c r="L26" s="27">
        <f>J26*K26</f>
        <v>0</v>
      </c>
      <c r="M26" t="s" s="28">
        <v>117</v>
      </c>
    </row>
    <row r="27" ht="27.75" customHeight="1">
      <c r="A27" s="7">
        <v>25</v>
      </c>
      <c r="B27" t="s" s="20">
        <v>112</v>
      </c>
      <c r="C27" t="s" s="21">
        <v>118</v>
      </c>
      <c r="D27" t="s" s="11">
        <v>119</v>
      </c>
      <c r="E27" t="s" s="11">
        <v>120</v>
      </c>
      <c r="F27" t="s" s="11">
        <v>121</v>
      </c>
      <c r="G27" s="22"/>
      <c r="H27" s="23">
        <v>0</v>
      </c>
      <c r="I27" s="24">
        <v>4530</v>
      </c>
      <c r="J27" s="25">
        <f>H27*I27</f>
        <v>0</v>
      </c>
      <c r="K27" s="13"/>
      <c r="L27" s="14">
        <f>J27*K27</f>
        <v>0</v>
      </c>
      <c r="M27" s="29"/>
    </row>
    <row r="28" ht="27.75" customHeight="1">
      <c r="A28" s="7">
        <v>26</v>
      </c>
      <c r="B28" t="s" s="20">
        <v>112</v>
      </c>
      <c r="C28" t="s" s="21">
        <v>122</v>
      </c>
      <c r="D28" t="s" s="11">
        <v>123</v>
      </c>
      <c r="E28" t="s" s="11">
        <v>124</v>
      </c>
      <c r="F28" t="s" s="11">
        <v>125</v>
      </c>
      <c r="G28" s="22"/>
      <c r="H28" s="23">
        <v>0</v>
      </c>
      <c r="I28" s="24">
        <v>4130</v>
      </c>
      <c r="J28" s="25">
        <f>H28*I28</f>
        <v>0</v>
      </c>
      <c r="K28" s="13"/>
      <c r="L28" s="14">
        <f>J28*K28</f>
        <v>0</v>
      </c>
      <c r="M28" s="6"/>
    </row>
    <row r="29" ht="27.75" customHeight="1">
      <c r="A29" s="7">
        <v>27</v>
      </c>
      <c r="B29" t="s" s="20">
        <v>112</v>
      </c>
      <c r="C29" t="s" s="21">
        <v>126</v>
      </c>
      <c r="D29" t="s" s="11">
        <v>127</v>
      </c>
      <c r="E29" t="s" s="11">
        <v>128</v>
      </c>
      <c r="F29" t="s" s="11">
        <v>129</v>
      </c>
      <c r="G29" s="22"/>
      <c r="H29" s="23">
        <v>0</v>
      </c>
      <c r="I29" s="24">
        <v>3450</v>
      </c>
      <c r="J29" s="25">
        <f>H29*I29</f>
        <v>0</v>
      </c>
      <c r="K29" s="13"/>
      <c r="L29" s="14">
        <f>J29*K29</f>
        <v>0</v>
      </c>
      <c r="M29" s="6"/>
    </row>
    <row r="30" ht="27.75" customHeight="1">
      <c r="A30" s="7">
        <v>28</v>
      </c>
      <c r="B30" t="s" s="20">
        <v>112</v>
      </c>
      <c r="C30" t="s" s="21">
        <v>130</v>
      </c>
      <c r="D30" t="s" s="11">
        <v>131</v>
      </c>
      <c r="E30" t="s" s="11">
        <v>132</v>
      </c>
      <c r="F30" t="s" s="11">
        <v>133</v>
      </c>
      <c r="G30" s="22"/>
      <c r="H30" s="23">
        <v>0</v>
      </c>
      <c r="I30" s="24">
        <v>12350</v>
      </c>
      <c r="J30" s="25">
        <f>H30*I30</f>
        <v>0</v>
      </c>
      <c r="K30" s="13"/>
      <c r="L30" s="14">
        <f>J30*K30</f>
        <v>0</v>
      </c>
      <c r="M30" s="6"/>
    </row>
    <row r="31" ht="27.75" customHeight="1">
      <c r="A31" s="7">
        <v>29</v>
      </c>
      <c r="B31" t="s" s="20">
        <v>112</v>
      </c>
      <c r="C31" t="s" s="21">
        <v>134</v>
      </c>
      <c r="D31" t="s" s="11">
        <v>135</v>
      </c>
      <c r="E31" t="s" s="11">
        <v>136</v>
      </c>
      <c r="F31" t="s" s="11">
        <v>137</v>
      </c>
      <c r="G31" s="22"/>
      <c r="H31" s="23">
        <v>0</v>
      </c>
      <c r="I31" s="24">
        <v>3125</v>
      </c>
      <c r="J31" s="25">
        <f>H31*I31</f>
        <v>0</v>
      </c>
      <c r="K31" s="13"/>
      <c r="L31" s="14">
        <f>J31*K31</f>
        <v>0</v>
      </c>
      <c r="M31" s="6"/>
    </row>
    <row r="32" ht="27.75" customHeight="1">
      <c r="A32" s="7">
        <v>30</v>
      </c>
      <c r="B32" t="s" s="20">
        <v>112</v>
      </c>
      <c r="C32" t="s" s="21">
        <v>138</v>
      </c>
      <c r="D32" t="s" s="11">
        <v>139</v>
      </c>
      <c r="E32" t="s" s="30">
        <v>140</v>
      </c>
      <c r="F32" t="s" s="11">
        <v>133</v>
      </c>
      <c r="G32" s="22"/>
      <c r="H32" s="23">
        <v>0</v>
      </c>
      <c r="I32" s="24">
        <v>4460</v>
      </c>
      <c r="J32" s="25">
        <f>H32*I32</f>
        <v>0</v>
      </c>
      <c r="K32" s="13"/>
      <c r="L32" s="14">
        <f>J32*K32</f>
        <v>0</v>
      </c>
      <c r="M32" s="6"/>
    </row>
    <row r="33" ht="27.75" customHeight="1">
      <c r="A33" s="7">
        <v>31</v>
      </c>
      <c r="B33" t="s" s="20">
        <v>112</v>
      </c>
      <c r="C33" t="s" s="21">
        <v>141</v>
      </c>
      <c r="D33" t="s" s="11">
        <v>142</v>
      </c>
      <c r="E33" t="s" s="11">
        <v>143</v>
      </c>
      <c r="F33" t="s" s="11">
        <v>144</v>
      </c>
      <c r="G33" s="22"/>
      <c r="H33" s="23">
        <v>0</v>
      </c>
      <c r="I33" s="24">
        <v>6125</v>
      </c>
      <c r="J33" s="25">
        <f>H33*I33</f>
        <v>0</v>
      </c>
      <c r="K33" s="13"/>
      <c r="L33" s="14">
        <f>J33*K33</f>
        <v>0</v>
      </c>
      <c r="M33" s="6"/>
    </row>
    <row r="34" ht="13.65" customHeight="1">
      <c r="A34" s="31"/>
      <c r="B34" s="31"/>
      <c r="C34" s="31"/>
      <c r="D34" s="31"/>
      <c r="E34" s="31"/>
      <c r="F34" s="31"/>
      <c r="G34" s="31"/>
      <c r="H34" s="31"/>
      <c r="I34" s="31"/>
      <c r="J34" s="32">
        <f>SUM(J26:J33)</f>
        <v>0</v>
      </c>
      <c r="K34" s="13"/>
      <c r="L34" s="14">
        <f>J34*K34</f>
        <v>0</v>
      </c>
      <c r="M34" s="6"/>
    </row>
    <row r="35" ht="27.75" customHeight="1">
      <c r="A35" s="7">
        <v>32</v>
      </c>
      <c r="B35" t="s" s="33">
        <v>145</v>
      </c>
      <c r="C35" t="s" s="9">
        <v>99</v>
      </c>
      <c r="D35" t="s" s="10">
        <v>146</v>
      </c>
      <c r="E35" t="s" s="10">
        <v>147</v>
      </c>
      <c r="F35" t="s" s="11">
        <v>148</v>
      </c>
      <c r="G35" t="s" s="11">
        <v>70</v>
      </c>
      <c r="H35" s="7">
        <v>0</v>
      </c>
      <c r="I35" s="16">
        <v>120</v>
      </c>
      <c r="J35" s="12">
        <f>H35*I35</f>
        <v>0</v>
      </c>
      <c r="K35" s="13">
        <v>0</v>
      </c>
      <c r="L35" s="14">
        <f>J35*K35</f>
        <v>0</v>
      </c>
      <c r="M35" s="6"/>
    </row>
    <row r="36" ht="29.7" customHeight="1">
      <c r="A36" s="7">
        <v>33</v>
      </c>
      <c r="B36" t="s" s="33">
        <v>145</v>
      </c>
      <c r="C36" t="s" s="9">
        <v>149</v>
      </c>
      <c r="D36" t="s" s="10">
        <v>150</v>
      </c>
      <c r="E36" t="s" s="10">
        <v>151</v>
      </c>
      <c r="F36" t="s" s="11">
        <v>152</v>
      </c>
      <c r="G36" t="s" s="11">
        <v>70</v>
      </c>
      <c r="H36" s="7">
        <v>0</v>
      </c>
      <c r="I36" s="7">
        <v>148</v>
      </c>
      <c r="J36" s="12">
        <f>H36*I36</f>
        <v>0</v>
      </c>
      <c r="K36" s="13">
        <v>0</v>
      </c>
      <c r="L36" s="14">
        <f>J36*K36</f>
        <v>0</v>
      </c>
      <c r="M36" s="6"/>
    </row>
    <row r="37" ht="29.7" customHeight="1">
      <c r="A37" s="7">
        <v>34</v>
      </c>
      <c r="B37" t="s" s="33">
        <v>145</v>
      </c>
      <c r="C37" t="s" s="9">
        <v>153</v>
      </c>
      <c r="D37" t="s" s="10">
        <v>154</v>
      </c>
      <c r="E37" t="s" s="10">
        <v>151</v>
      </c>
      <c r="F37" t="s" s="11">
        <v>155</v>
      </c>
      <c r="G37" t="s" s="11">
        <v>70</v>
      </c>
      <c r="H37" s="7">
        <v>0</v>
      </c>
      <c r="I37" s="7">
        <v>165</v>
      </c>
      <c r="J37" s="12">
        <f>H37*I37</f>
        <v>0</v>
      </c>
      <c r="K37" s="13">
        <v>0</v>
      </c>
      <c r="L37" s="14">
        <f>J37*K37</f>
        <v>0</v>
      </c>
      <c r="M37" s="6"/>
    </row>
    <row r="38" ht="29.7" customHeight="1">
      <c r="A38" s="7">
        <v>35</v>
      </c>
      <c r="B38" t="s" s="33">
        <v>145</v>
      </c>
      <c r="C38" t="s" s="9">
        <v>156</v>
      </c>
      <c r="D38" t="s" s="10">
        <v>157</v>
      </c>
      <c r="E38" t="s" s="10">
        <v>151</v>
      </c>
      <c r="F38" t="s" s="11">
        <v>158</v>
      </c>
      <c r="G38" t="s" s="11">
        <v>70</v>
      </c>
      <c r="H38" s="7">
        <v>0</v>
      </c>
      <c r="I38" s="7">
        <v>178</v>
      </c>
      <c r="J38" s="12">
        <f>H38*I38</f>
        <v>0</v>
      </c>
      <c r="K38" s="13">
        <v>0</v>
      </c>
      <c r="L38" s="14">
        <f>J38*K38</f>
        <v>0</v>
      </c>
      <c r="M38" s="6"/>
    </row>
    <row r="39" ht="29.7" customHeight="1">
      <c r="A39" s="7">
        <v>36</v>
      </c>
      <c r="B39" t="s" s="33">
        <v>145</v>
      </c>
      <c r="C39" t="s" s="9">
        <v>153</v>
      </c>
      <c r="D39" t="s" s="10">
        <v>159</v>
      </c>
      <c r="E39" t="s" s="10">
        <v>151</v>
      </c>
      <c r="F39" t="s" s="11">
        <v>160</v>
      </c>
      <c r="G39" t="s" s="11">
        <v>70</v>
      </c>
      <c r="H39" s="7">
        <v>0</v>
      </c>
      <c r="I39" s="7">
        <v>192</v>
      </c>
      <c r="J39" s="12">
        <f>H39*I39</f>
        <v>0</v>
      </c>
      <c r="K39" s="13">
        <v>0</v>
      </c>
      <c r="L39" s="14">
        <f>J39*K39</f>
        <v>0</v>
      </c>
      <c r="M39" s="6"/>
    </row>
    <row r="40" ht="29.7" customHeight="1">
      <c r="A40" s="7">
        <v>37</v>
      </c>
      <c r="B40" t="s" s="33">
        <v>145</v>
      </c>
      <c r="C40" t="s" s="9">
        <v>161</v>
      </c>
      <c r="D40" t="s" s="10">
        <v>162</v>
      </c>
      <c r="E40" t="s" s="10">
        <v>163</v>
      </c>
      <c r="F40" t="s" s="11">
        <v>164</v>
      </c>
      <c r="G40" t="s" s="11">
        <v>70</v>
      </c>
      <c r="H40" s="7">
        <v>0</v>
      </c>
      <c r="I40" s="7">
        <v>138</v>
      </c>
      <c r="J40" s="12">
        <f>H40*I40</f>
        <v>0</v>
      </c>
      <c r="K40" s="13">
        <v>0</v>
      </c>
      <c r="L40" s="14">
        <f>J40*K40</f>
        <v>0</v>
      </c>
      <c r="M40" s="6"/>
    </row>
    <row r="41" ht="29.7" customHeight="1">
      <c r="A41" s="7">
        <v>38</v>
      </c>
      <c r="B41" t="s" s="33">
        <v>145</v>
      </c>
      <c r="C41" t="s" s="9">
        <v>165</v>
      </c>
      <c r="D41" t="s" s="10">
        <v>166</v>
      </c>
      <c r="E41" t="s" s="10">
        <v>163</v>
      </c>
      <c r="F41" t="s" s="11">
        <v>167</v>
      </c>
      <c r="G41" t="s" s="11">
        <v>70</v>
      </c>
      <c r="H41" s="7">
        <v>0</v>
      </c>
      <c r="I41" s="7">
        <v>156</v>
      </c>
      <c r="J41" s="12">
        <f>H41*I41</f>
        <v>0</v>
      </c>
      <c r="K41" s="13">
        <v>0</v>
      </c>
      <c r="L41" s="14">
        <f>J41*K41</f>
        <v>0</v>
      </c>
      <c r="M41" s="6"/>
    </row>
    <row r="42" ht="26.9" customHeight="1">
      <c r="A42" s="7">
        <v>39</v>
      </c>
      <c r="B42" t="s" s="33">
        <v>145</v>
      </c>
      <c r="C42" t="s" s="9">
        <v>168</v>
      </c>
      <c r="D42" t="s" s="10">
        <v>169</v>
      </c>
      <c r="E42" t="s" s="10">
        <v>169</v>
      </c>
      <c r="F42" t="s" s="10">
        <v>170</v>
      </c>
      <c r="G42" t="s" s="11">
        <v>70</v>
      </c>
      <c r="H42" s="7">
        <v>0</v>
      </c>
      <c r="I42" s="7">
        <v>410</v>
      </c>
      <c r="J42" s="12">
        <f>H42*I42</f>
        <v>0</v>
      </c>
      <c r="K42" s="13">
        <v>0</v>
      </c>
      <c r="L42" s="14">
        <f>J42*K42</f>
        <v>0</v>
      </c>
      <c r="M42" s="6"/>
    </row>
    <row r="43" ht="27.2" customHeight="1">
      <c r="A43" s="7">
        <v>40</v>
      </c>
      <c r="B43" t="s" s="33">
        <v>145</v>
      </c>
      <c r="C43" t="s" s="9">
        <v>171</v>
      </c>
      <c r="D43" t="s" s="10">
        <v>172</v>
      </c>
      <c r="E43" t="s" s="10">
        <v>172</v>
      </c>
      <c r="F43" t="s" s="10">
        <v>173</v>
      </c>
      <c r="G43" t="s" s="11">
        <v>70</v>
      </c>
      <c r="H43" s="7">
        <v>0</v>
      </c>
      <c r="I43" s="7">
        <v>710</v>
      </c>
      <c r="J43" s="12">
        <f>H43*I43</f>
        <v>0</v>
      </c>
      <c r="K43" s="13">
        <v>0</v>
      </c>
      <c r="L43" s="14">
        <f>J43*K43</f>
        <v>0</v>
      </c>
      <c r="M43" s="6"/>
    </row>
    <row r="44" ht="13.65" customHeight="1">
      <c r="A44" s="34"/>
      <c r="B44" s="34"/>
      <c r="C44" s="34"/>
      <c r="D44" s="34"/>
      <c r="E44" s="34"/>
      <c r="F44" s="34"/>
      <c r="G44" s="34"/>
      <c r="H44" s="34"/>
      <c r="I44" s="34"/>
      <c r="J44" s="35">
        <f>SUM(J35:J43)</f>
        <v>0</v>
      </c>
      <c r="K44" s="13">
        <v>0</v>
      </c>
      <c r="L44" s="14">
        <f>J44*K44</f>
        <v>0</v>
      </c>
      <c r="M44" t="s" s="36">
        <v>174</v>
      </c>
    </row>
    <row r="45" ht="13.65" customHeight="1">
      <c r="A45" s="37"/>
      <c r="B45" s="37"/>
      <c r="C45" s="37"/>
      <c r="D45" s="37"/>
      <c r="E45" s="37"/>
      <c r="F45" s="37"/>
      <c r="G45" s="37"/>
      <c r="H45" s="37"/>
      <c r="I45" s="37"/>
      <c r="J45" s="38"/>
      <c r="K45" s="39"/>
      <c r="L45" s="6"/>
      <c r="M45" s="6"/>
    </row>
    <row r="46" ht="13.65" customHeight="1">
      <c r="A46" s="37"/>
      <c r="B46" s="37"/>
      <c r="C46" s="37"/>
      <c r="D46" s="37"/>
      <c r="E46" s="37"/>
      <c r="F46" s="37"/>
      <c r="G46" s="37"/>
      <c r="H46" s="37"/>
      <c r="I46" s="37"/>
      <c r="J46" s="38"/>
      <c r="K46" s="39"/>
      <c r="L46" s="6"/>
      <c r="M46" s="6"/>
    </row>
    <row r="47" ht="13.65" customHeight="1">
      <c r="A47" s="37"/>
      <c r="B47" s="37"/>
      <c r="C47" t="s" s="40">
        <v>175</v>
      </c>
      <c r="D47" s="41"/>
      <c r="E47" s="42"/>
      <c r="F47" t="s" s="43">
        <v>9</v>
      </c>
      <c r="G47" s="44"/>
      <c r="H47" s="37"/>
      <c r="I47" s="37"/>
      <c r="J47" s="45"/>
      <c r="K47" s="39"/>
      <c r="L47" s="6"/>
      <c r="M47" s="6"/>
    </row>
    <row r="48" ht="13.65" customHeight="1">
      <c r="A48" s="37"/>
      <c r="B48" t="s" s="46">
        <v>12</v>
      </c>
      <c r="C48" t="s" s="47">
        <v>176</v>
      </c>
      <c r="D48" s="41"/>
      <c r="E48" s="42"/>
      <c r="F48" s="48">
        <f>J25</f>
        <v>0</v>
      </c>
      <c r="G48" t="s" s="43">
        <v>117</v>
      </c>
      <c r="H48" s="48"/>
      <c r="I48" s="37"/>
      <c r="J48" s="37"/>
      <c r="K48" s="39"/>
      <c r="L48" s="6"/>
      <c r="M48" s="6"/>
    </row>
    <row r="49" ht="13.65" customHeight="1">
      <c r="A49" s="37"/>
      <c r="B49" t="s" s="49">
        <v>112</v>
      </c>
      <c r="C49" t="s" s="47">
        <v>177</v>
      </c>
      <c r="D49" s="41"/>
      <c r="E49" s="42"/>
      <c r="F49" s="48">
        <f>J34</f>
        <v>0</v>
      </c>
      <c r="G49" t="s" s="43">
        <v>178</v>
      </c>
      <c r="H49" s="50"/>
      <c r="I49" s="37"/>
      <c r="J49" s="37"/>
      <c r="K49" s="39"/>
      <c r="L49" s="6"/>
      <c r="M49" s="6"/>
    </row>
    <row r="50" ht="13.65" customHeight="1">
      <c r="A50" s="37"/>
      <c r="B50" t="s" s="51">
        <v>99</v>
      </c>
      <c r="C50" t="s" s="47">
        <v>145</v>
      </c>
      <c r="D50" s="41"/>
      <c r="E50" s="42"/>
      <c r="F50" s="48">
        <f>J44</f>
        <v>0</v>
      </c>
      <c r="G50" t="s" s="43">
        <v>179</v>
      </c>
      <c r="H50" s="50">
        <f>F56*0.3</f>
        <v>0</v>
      </c>
      <c r="I50" s="37"/>
      <c r="J50" s="37"/>
      <c r="K50" s="39"/>
      <c r="L50" s="6"/>
      <c r="M50" s="6"/>
    </row>
    <row r="51" ht="13.65" customHeight="1">
      <c r="A51" s="37"/>
      <c r="B51" t="s" s="52">
        <v>180</v>
      </c>
      <c r="C51" t="s" s="47">
        <v>181</v>
      </c>
      <c r="D51" s="41"/>
      <c r="E51" s="42"/>
      <c r="F51" s="48">
        <v>0</v>
      </c>
      <c r="G51" t="s" s="43">
        <v>182</v>
      </c>
      <c r="H51" s="50">
        <f>F56*0.3</f>
        <v>0</v>
      </c>
      <c r="I51" s="37"/>
      <c r="J51" s="37"/>
      <c r="K51" s="39"/>
      <c r="L51" s="6"/>
      <c r="M51" s="6"/>
    </row>
    <row r="52" ht="13.65" customHeight="1">
      <c r="A52" s="37"/>
      <c r="B52" s="37"/>
      <c r="C52" s="37"/>
      <c r="D52" s="37"/>
      <c r="E52" t="s" s="43">
        <v>183</v>
      </c>
      <c r="F52" s="53">
        <f>SUM(F48:F51)</f>
        <v>0</v>
      </c>
      <c r="G52" t="s" s="43">
        <v>184</v>
      </c>
      <c r="H52" s="50">
        <f>F56*0.3</f>
        <v>0</v>
      </c>
      <c r="I52" s="37"/>
      <c r="J52" s="37"/>
      <c r="K52" s="39"/>
      <c r="L52" s="6"/>
      <c r="M52" s="6"/>
    </row>
    <row r="53" ht="13.65" customHeight="1">
      <c r="A53" s="37"/>
      <c r="B53" s="37"/>
      <c r="C53" s="37"/>
      <c r="D53" s="37"/>
      <c r="E53" s="44"/>
      <c r="F53" s="53"/>
      <c r="G53" t="s" s="43">
        <v>185</v>
      </c>
      <c r="H53" s="50">
        <f>F56*0.1</f>
        <v>0</v>
      </c>
      <c r="I53" s="37"/>
      <c r="J53" s="37"/>
      <c r="K53" s="39"/>
      <c r="L53" s="6"/>
      <c r="M53" s="6"/>
    </row>
    <row r="54" ht="13.65" customHeight="1">
      <c r="A54" s="37"/>
      <c r="B54" s="37"/>
      <c r="C54" s="37"/>
      <c r="D54" s="37"/>
      <c r="E54" s="37"/>
      <c r="F54" s="54"/>
      <c r="G54" s="54"/>
      <c r="H54" s="37"/>
      <c r="I54" s="37"/>
      <c r="J54" s="37"/>
      <c r="K54" s="39"/>
      <c r="L54" s="6"/>
      <c r="M54" s="6"/>
    </row>
    <row r="55" ht="13.65" customHeight="1">
      <c r="A55" s="37"/>
      <c r="B55" t="s" s="10">
        <v>186</v>
      </c>
      <c r="C55" t="s" s="47">
        <v>187</v>
      </c>
      <c r="D55" s="41"/>
      <c r="E55" s="42"/>
      <c r="F55" s="48">
        <f>F52*0.1</f>
        <v>0</v>
      </c>
      <c r="G55" s="48"/>
      <c r="H55" s="37"/>
      <c r="I55" s="37"/>
      <c r="J55" s="37"/>
      <c r="K55" s="39"/>
      <c r="L55" s="6"/>
      <c r="M55" s="6"/>
    </row>
    <row r="56" ht="13.65" customHeight="1">
      <c r="A56" s="37"/>
      <c r="B56" s="37"/>
      <c r="C56" s="37"/>
      <c r="D56" s="37"/>
      <c r="E56" t="s" s="55">
        <v>188</v>
      </c>
      <c r="F56" s="56">
        <f>F52</f>
        <v>0</v>
      </c>
      <c r="G56" s="56"/>
      <c r="H56" s="37"/>
      <c r="I56" s="37"/>
      <c r="J56" s="37"/>
      <c r="K56" s="39"/>
      <c r="L56" s="6"/>
      <c r="M56" s="6"/>
    </row>
  </sheetData>
  <mergeCells count="6">
    <mergeCell ref="C47:E47"/>
    <mergeCell ref="C48:E48"/>
    <mergeCell ref="C50:E50"/>
    <mergeCell ref="C51:E51"/>
    <mergeCell ref="C55:E55"/>
    <mergeCell ref="C49:E49"/>
  </mergeCells>
  <hyperlinks>
    <hyperlink ref="E32" r:id="rId1" location="" tooltip="" display="https://www.rayzist.com/store/Sandcarving_Equipment.php/Sandcarving_Equipment/Sandcarving_System_1924"/>
  </hyperlink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J49"/>
  <sheetViews>
    <sheetView workbookViewId="0" showGridLines="0" defaultGridColor="1"/>
  </sheetViews>
  <sheetFormatPr defaultColWidth="16.3333" defaultRowHeight="13.45" customHeight="1" outlineLevelRow="0" outlineLevelCol="0"/>
  <cols>
    <col min="1" max="10" width="16.3516" style="57" customWidth="1"/>
    <col min="11" max="16384" width="16.3516" style="57" customWidth="1"/>
  </cols>
  <sheetData>
    <row r="1" ht="14.55" customHeight="1">
      <c r="A1" t="s" s="58">
        <v>189</v>
      </c>
      <c r="B1" s="59"/>
      <c r="C1" s="59"/>
      <c r="D1" s="59"/>
      <c r="E1" s="59"/>
      <c r="F1" s="59"/>
      <c r="G1" s="59"/>
      <c r="H1" s="59"/>
      <c r="I1" s="59"/>
      <c r="J1" s="60"/>
    </row>
    <row r="2" ht="13.2" customHeight="1">
      <c r="A2" s="61"/>
      <c r="B2" s="61"/>
      <c r="C2" s="61"/>
      <c r="D2" s="61"/>
      <c r="E2" s="61"/>
      <c r="F2" s="61"/>
      <c r="G2" s="61"/>
      <c r="H2" s="61"/>
      <c r="I2" s="61"/>
      <c r="J2" s="61"/>
    </row>
    <row r="3" ht="13.5" customHeight="1">
      <c r="A3" s="62"/>
      <c r="B3" s="63"/>
      <c r="C3" s="64"/>
      <c r="D3" s="64"/>
      <c r="E3" s="64"/>
      <c r="F3" s="64"/>
      <c r="G3" s="64"/>
      <c r="H3" s="64"/>
      <c r="I3" s="64"/>
      <c r="J3" s="64"/>
    </row>
    <row r="4" ht="15.1" customHeight="1">
      <c r="A4" s="65"/>
      <c r="B4" s="66"/>
      <c r="C4" t="s" s="67">
        <v>190</v>
      </c>
      <c r="D4" t="s" s="67">
        <v>191</v>
      </c>
      <c r="E4" t="s" s="68">
        <v>192</v>
      </c>
      <c r="F4" s="69"/>
      <c r="G4" s="69"/>
      <c r="H4" s="69"/>
      <c r="I4" s="69"/>
      <c r="J4" s="70"/>
    </row>
    <row r="5" ht="14.15" customHeight="1">
      <c r="A5" s="65"/>
      <c r="B5" t="s" s="71">
        <v>193</v>
      </c>
      <c r="C5" s="72">
        <f>E8</f>
        <v>282240</v>
      </c>
      <c r="D5" s="73">
        <f>C49</f>
        <v>-132000</v>
      </c>
      <c r="E5" s="74">
        <f>D5+C5</f>
        <v>150240</v>
      </c>
      <c r="F5" s="75"/>
      <c r="G5" s="69"/>
      <c r="H5" s="69"/>
      <c r="I5" s="69"/>
      <c r="J5" s="70"/>
    </row>
    <row r="6" ht="13.65" customHeight="1">
      <c r="A6" s="65"/>
      <c r="B6" s="29"/>
      <c r="C6" s="76"/>
      <c r="D6" s="76"/>
      <c r="E6" s="76"/>
      <c r="F6" s="6"/>
      <c r="G6" s="6"/>
      <c r="H6" s="6"/>
      <c r="I6" s="6"/>
      <c r="J6" s="6"/>
    </row>
    <row r="7" ht="14.15" customHeight="1">
      <c r="A7" s="65"/>
      <c r="B7" s="77"/>
      <c r="C7" t="s" s="78">
        <v>194</v>
      </c>
      <c r="D7" t="s" s="78">
        <v>195</v>
      </c>
      <c r="E7" t="s" s="78">
        <v>196</v>
      </c>
      <c r="F7" s="79"/>
      <c r="G7" s="69"/>
      <c r="H7" s="69"/>
      <c r="I7" s="69"/>
      <c r="J7" s="70"/>
    </row>
    <row r="8" ht="15.1" customHeight="1">
      <c r="A8" s="65"/>
      <c r="B8" t="s" s="71">
        <v>197</v>
      </c>
      <c r="C8" s="80">
        <f>J12</f>
        <v>6720</v>
      </c>
      <c r="D8" s="81">
        <v>42</v>
      </c>
      <c r="E8" s="82">
        <f>C8*D8</f>
        <v>282240</v>
      </c>
      <c r="F8" s="79"/>
      <c r="G8" s="69"/>
      <c r="H8" s="69"/>
      <c r="I8" s="69"/>
      <c r="J8" s="70"/>
    </row>
    <row r="9" ht="13.3" customHeight="1">
      <c r="A9" s="65"/>
      <c r="B9" s="76"/>
      <c r="C9" s="83"/>
      <c r="D9" s="84"/>
      <c r="E9" s="84"/>
      <c r="F9" s="83"/>
      <c r="G9" s="83"/>
      <c r="H9" s="83"/>
      <c r="I9" s="83"/>
      <c r="J9" s="85"/>
    </row>
    <row r="10" ht="14.8" customHeight="1">
      <c r="A10" s="65"/>
      <c r="B10" t="s" s="86">
        <v>194</v>
      </c>
      <c r="C10" t="s" s="87">
        <v>198</v>
      </c>
      <c r="D10" t="s" s="78">
        <v>199</v>
      </c>
      <c r="E10" t="s" s="78">
        <v>200</v>
      </c>
      <c r="F10" t="s" s="78">
        <v>201</v>
      </c>
      <c r="G10" t="s" s="78">
        <v>202</v>
      </c>
      <c r="H10" t="s" s="78">
        <v>203</v>
      </c>
      <c r="I10" t="s" s="78">
        <v>204</v>
      </c>
      <c r="J10" t="s" s="78">
        <v>205</v>
      </c>
    </row>
    <row r="11" ht="14.15" customHeight="1">
      <c r="A11" s="65"/>
      <c r="B11" t="s" s="88">
        <v>206</v>
      </c>
      <c r="C11" t="s" s="89">
        <v>207</v>
      </c>
      <c r="D11" t="s" s="90">
        <v>208</v>
      </c>
      <c r="E11" t="s" s="90">
        <v>208</v>
      </c>
      <c r="F11" t="s" s="90">
        <v>208</v>
      </c>
      <c r="G11" t="s" s="90">
        <v>208</v>
      </c>
      <c r="H11" t="s" s="90">
        <v>209</v>
      </c>
      <c r="I11" t="s" s="90">
        <v>209</v>
      </c>
      <c r="J11" s="91"/>
    </row>
    <row r="12" ht="16" customHeight="1">
      <c r="A12" s="65"/>
      <c r="B12" t="s" s="92">
        <v>197</v>
      </c>
      <c r="C12" s="93">
        <v>480</v>
      </c>
      <c r="D12" s="94">
        <v>1020</v>
      </c>
      <c r="E12" s="94">
        <v>1020</v>
      </c>
      <c r="F12" s="95">
        <v>1020</v>
      </c>
      <c r="G12" s="94">
        <v>1020</v>
      </c>
      <c r="H12" s="94">
        <v>1080</v>
      </c>
      <c r="I12" s="94">
        <v>1080</v>
      </c>
      <c r="J12" s="96">
        <f>SUM(C12:I12)</f>
        <v>6720</v>
      </c>
    </row>
    <row r="13" ht="13.65" customHeight="1">
      <c r="A13" s="65"/>
      <c r="B13" s="66"/>
      <c r="C13" s="97"/>
      <c r="D13" s="97"/>
      <c r="E13" s="97"/>
      <c r="F13" s="97"/>
      <c r="G13" s="97"/>
      <c r="H13" s="97"/>
      <c r="I13" s="98"/>
      <c r="J13" s="98"/>
    </row>
    <row r="14" ht="15.1" customHeight="1">
      <c r="A14" s="65"/>
      <c r="B14" t="s" s="86">
        <v>208</v>
      </c>
      <c r="C14" t="s" s="87">
        <v>210</v>
      </c>
      <c r="D14" t="s" s="78">
        <v>211</v>
      </c>
      <c r="E14" t="s" s="78">
        <v>212</v>
      </c>
      <c r="F14" t="s" s="78">
        <v>213</v>
      </c>
      <c r="G14" t="s" s="78">
        <v>214</v>
      </c>
      <c r="H14" t="s" s="78">
        <v>215</v>
      </c>
      <c r="I14" s="99"/>
      <c r="J14" s="6"/>
    </row>
    <row r="15" ht="14.15" customHeight="1">
      <c r="A15" s="65"/>
      <c r="B15" t="s" s="88">
        <v>216</v>
      </c>
      <c r="C15" s="100">
        <v>6</v>
      </c>
      <c r="D15" s="101">
        <v>4</v>
      </c>
      <c r="E15" s="102">
        <f>D15*C15</f>
        <v>24</v>
      </c>
      <c r="F15" s="103">
        <v>45</v>
      </c>
      <c r="G15" s="104">
        <f>E15*F15</f>
        <v>1080</v>
      </c>
      <c r="H15" s="105">
        <f>AVERAGE(G15:G17)</f>
        <v>1020</v>
      </c>
      <c r="I15" s="99"/>
      <c r="J15" s="6"/>
    </row>
    <row r="16" ht="13.65" customHeight="1">
      <c r="A16" s="65"/>
      <c r="B16" t="s" s="92">
        <v>217</v>
      </c>
      <c r="C16" s="106">
        <v>6</v>
      </c>
      <c r="D16" s="107">
        <v>6</v>
      </c>
      <c r="E16" s="108">
        <f>D16*C16</f>
        <v>36</v>
      </c>
      <c r="F16" s="109">
        <v>30</v>
      </c>
      <c r="G16" s="110">
        <f>E16*F16</f>
        <v>1080</v>
      </c>
      <c r="H16" s="98"/>
      <c r="I16" s="6"/>
      <c r="J16" s="6"/>
    </row>
    <row r="17" ht="13.65" customHeight="1">
      <c r="A17" s="65"/>
      <c r="B17" t="s" s="92">
        <v>218</v>
      </c>
      <c r="C17" s="106">
        <v>6</v>
      </c>
      <c r="D17" s="107">
        <v>10</v>
      </c>
      <c r="E17" s="108">
        <f>D17*C17</f>
        <v>60</v>
      </c>
      <c r="F17" s="109">
        <v>15</v>
      </c>
      <c r="G17" s="110">
        <f>E17*F17</f>
        <v>900</v>
      </c>
      <c r="H17" s="6"/>
      <c r="I17" s="6"/>
      <c r="J17" s="6"/>
    </row>
    <row r="18" ht="13.65" customHeight="1">
      <c r="A18" s="65"/>
      <c r="B18" s="66"/>
      <c r="C18" s="111"/>
      <c r="D18" s="111"/>
      <c r="E18" s="112"/>
      <c r="F18" s="111"/>
      <c r="G18" s="112"/>
      <c r="H18" s="113"/>
      <c r="I18" s="6"/>
      <c r="J18" s="6"/>
    </row>
    <row r="19" ht="15.1" customHeight="1">
      <c r="A19" s="65"/>
      <c r="B19" t="s" s="86">
        <v>207</v>
      </c>
      <c r="C19" t="s" s="87">
        <v>219</v>
      </c>
      <c r="D19" t="s" s="78">
        <v>220</v>
      </c>
      <c r="E19" t="s" s="78">
        <v>221</v>
      </c>
      <c r="F19" t="s" s="78">
        <v>214</v>
      </c>
      <c r="G19" t="s" s="78">
        <v>215</v>
      </c>
      <c r="H19" s="99"/>
      <c r="I19" s="6"/>
      <c r="J19" s="6"/>
    </row>
    <row r="20" ht="14.15" customHeight="1">
      <c r="A20" s="65"/>
      <c r="B20" t="s" s="88">
        <v>222</v>
      </c>
      <c r="C20" s="114">
        <v>3.5</v>
      </c>
      <c r="D20" s="103">
        <v>220</v>
      </c>
      <c r="E20" s="101">
        <v>2</v>
      </c>
      <c r="F20" s="104">
        <f>D20*E20</f>
        <v>440</v>
      </c>
      <c r="G20" s="105">
        <f>AVERAGE(F20:F22)</f>
        <v>480</v>
      </c>
      <c r="H20" s="99"/>
      <c r="I20" s="6"/>
      <c r="J20" s="6"/>
    </row>
    <row r="21" ht="13.65" customHeight="1">
      <c r="A21" s="65"/>
      <c r="B21" t="s" s="92">
        <v>223</v>
      </c>
      <c r="C21" s="115">
        <v>3.5</v>
      </c>
      <c r="D21" s="109">
        <v>280</v>
      </c>
      <c r="E21" s="107">
        <v>2</v>
      </c>
      <c r="F21" s="110">
        <f>D21*E21</f>
        <v>560</v>
      </c>
      <c r="G21" s="98"/>
      <c r="H21" s="6"/>
      <c r="I21" s="6"/>
      <c r="J21" s="6"/>
    </row>
    <row r="22" ht="13.65" customHeight="1">
      <c r="A22" s="65"/>
      <c r="B22" t="s" s="92">
        <v>224</v>
      </c>
      <c r="C22" s="115">
        <v>8</v>
      </c>
      <c r="D22" s="109">
        <v>440</v>
      </c>
      <c r="E22" s="107">
        <v>1</v>
      </c>
      <c r="F22" s="110">
        <f>D22*E22</f>
        <v>440</v>
      </c>
      <c r="G22" s="6"/>
      <c r="H22" s="6"/>
      <c r="I22" s="6"/>
      <c r="J22" s="6"/>
    </row>
    <row r="23" ht="13.65" customHeight="1">
      <c r="A23" s="65"/>
      <c r="B23" s="66"/>
      <c r="C23" s="112"/>
      <c r="D23" s="111"/>
      <c r="E23" s="111"/>
      <c r="F23" s="112"/>
      <c r="G23" s="112"/>
      <c r="H23" s="112"/>
      <c r="I23" s="6"/>
      <c r="J23" s="6"/>
    </row>
    <row r="24" ht="15.1" customHeight="1">
      <c r="A24" s="65"/>
      <c r="B24" t="s" s="86">
        <v>209</v>
      </c>
      <c r="C24" t="s" s="87">
        <v>219</v>
      </c>
      <c r="D24" t="s" s="78">
        <v>225</v>
      </c>
      <c r="E24" t="s" s="78">
        <v>226</v>
      </c>
      <c r="F24" t="s" s="78">
        <v>221</v>
      </c>
      <c r="G24" t="s" s="78">
        <v>214</v>
      </c>
      <c r="H24" t="s" s="78">
        <v>215</v>
      </c>
      <c r="I24" s="99"/>
      <c r="J24" s="6"/>
    </row>
    <row r="25" ht="14.15" customHeight="1">
      <c r="A25" s="65"/>
      <c r="B25" t="s" s="88">
        <v>227</v>
      </c>
      <c r="C25" s="100">
        <v>0.5</v>
      </c>
      <c r="D25" s="101">
        <v>1</v>
      </c>
      <c r="E25" s="103">
        <v>80</v>
      </c>
      <c r="F25" s="101">
        <v>12</v>
      </c>
      <c r="G25" s="104">
        <f>D25*E25*F25</f>
        <v>960</v>
      </c>
      <c r="H25" s="105">
        <f>AVERAGE(G25:G28)</f>
        <v>1080</v>
      </c>
      <c r="I25" s="99"/>
      <c r="J25" s="6"/>
    </row>
    <row r="26" ht="13.65" customHeight="1">
      <c r="A26" s="65"/>
      <c r="B26" t="s" s="92">
        <v>228</v>
      </c>
      <c r="C26" s="106">
        <v>1.5</v>
      </c>
      <c r="D26" s="107">
        <v>2</v>
      </c>
      <c r="E26" s="109">
        <v>120</v>
      </c>
      <c r="F26" s="107">
        <v>4</v>
      </c>
      <c r="G26" s="110">
        <f>D26*E26*F26</f>
        <v>960</v>
      </c>
      <c r="H26" s="98"/>
      <c r="I26" s="6"/>
      <c r="J26" s="6"/>
    </row>
    <row r="27" ht="13.65" customHeight="1">
      <c r="A27" s="65"/>
      <c r="B27" t="s" s="92">
        <v>229</v>
      </c>
      <c r="C27" s="106">
        <v>3</v>
      </c>
      <c r="D27" s="107">
        <v>3</v>
      </c>
      <c r="E27" s="109">
        <v>180</v>
      </c>
      <c r="F27" s="107">
        <v>2</v>
      </c>
      <c r="G27" s="110">
        <f>D27*E27*F27</f>
        <v>1080</v>
      </c>
      <c r="H27" s="6"/>
      <c r="I27" s="6"/>
      <c r="J27" s="6"/>
    </row>
    <row r="28" ht="13.65" customHeight="1">
      <c r="A28" s="65"/>
      <c r="B28" t="s" s="92">
        <v>230</v>
      </c>
      <c r="C28" s="106">
        <v>8</v>
      </c>
      <c r="D28" s="107">
        <v>6</v>
      </c>
      <c r="E28" s="109">
        <v>220</v>
      </c>
      <c r="F28" s="107">
        <v>1</v>
      </c>
      <c r="G28" s="110">
        <f>D28*E28*F28</f>
        <v>1320</v>
      </c>
      <c r="H28" s="6"/>
      <c r="I28" s="6"/>
      <c r="J28" s="6"/>
    </row>
    <row r="29" ht="13.3" customHeight="1">
      <c r="A29" s="65"/>
      <c r="B29" s="66"/>
      <c r="C29" s="97"/>
      <c r="D29" s="97"/>
      <c r="E29" s="97"/>
      <c r="F29" s="97"/>
      <c r="G29" s="66"/>
      <c r="H29" s="66"/>
      <c r="I29" s="66"/>
      <c r="J29" s="66"/>
    </row>
    <row r="30" ht="13" customHeight="1">
      <c r="A30" s="65"/>
      <c r="B30" s="116"/>
      <c r="C30" s="117"/>
      <c r="D30" s="117"/>
      <c r="E30" s="117"/>
      <c r="F30" s="117"/>
      <c r="G30" s="117"/>
      <c r="H30" s="117"/>
      <c r="I30" s="117"/>
      <c r="J30" s="117"/>
    </row>
    <row r="31" ht="14.8" customHeight="1">
      <c r="A31" s="65"/>
      <c r="B31" t="s" s="86">
        <v>231</v>
      </c>
      <c r="C31" t="s" s="118">
        <v>232</v>
      </c>
      <c r="D31" t="s" s="119">
        <v>233</v>
      </c>
      <c r="E31" t="s" s="119">
        <v>234</v>
      </c>
      <c r="F31" s="98"/>
      <c r="G31" s="98"/>
      <c r="H31" s="98"/>
      <c r="I31" s="98"/>
      <c r="J31" s="98"/>
    </row>
    <row r="32" ht="14.15" customHeight="1">
      <c r="A32" s="65"/>
      <c r="B32" t="s" s="88">
        <v>235</v>
      </c>
      <c r="C32" s="120">
        <v>3000</v>
      </c>
      <c r="D32" s="121">
        <v>1</v>
      </c>
      <c r="E32" s="122">
        <f>D32*C32*12</f>
        <v>36000</v>
      </c>
      <c r="F32" s="6"/>
      <c r="G32" s="6"/>
      <c r="H32" s="6"/>
      <c r="I32" s="6"/>
      <c r="J32" s="6"/>
    </row>
    <row r="33" ht="13.65" customHeight="1">
      <c r="A33" s="65"/>
      <c r="B33" t="s" s="92">
        <v>236</v>
      </c>
      <c r="C33" s="123">
        <v>2500</v>
      </c>
      <c r="D33" s="124">
        <v>0.5</v>
      </c>
      <c r="E33" s="125">
        <f>D33*C33*12</f>
        <v>15000</v>
      </c>
      <c r="F33" s="6"/>
      <c r="G33" s="6"/>
      <c r="H33" s="6"/>
      <c r="I33" s="6"/>
      <c r="J33" s="6"/>
    </row>
    <row r="34" ht="13.65" customHeight="1">
      <c r="A34" s="65"/>
      <c r="B34" t="s" s="126">
        <v>237</v>
      </c>
      <c r="C34" s="127">
        <v>1500</v>
      </c>
      <c r="D34" s="128">
        <v>0.5</v>
      </c>
      <c r="E34" s="129">
        <f>D34*C34*12</f>
        <v>9000</v>
      </c>
      <c r="F34" s="6"/>
      <c r="G34" s="6"/>
      <c r="H34" s="6"/>
      <c r="I34" s="6"/>
      <c r="J34" s="6"/>
    </row>
    <row r="35" ht="13.65" customHeight="1">
      <c r="A35" s="65"/>
      <c r="B35" s="130"/>
      <c r="C35" s="130"/>
      <c r="D35" t="s" s="131">
        <v>238</v>
      </c>
      <c r="E35" s="132">
        <f>-SUM(E32:E34)</f>
        <v>-60000</v>
      </c>
      <c r="F35" s="6"/>
      <c r="G35" s="6"/>
      <c r="H35" s="6"/>
      <c r="I35" s="6"/>
      <c r="J35" s="6"/>
    </row>
    <row r="36" ht="13.65" customHeight="1">
      <c r="A36" s="65"/>
      <c r="B36" s="66"/>
      <c r="C36" s="6"/>
      <c r="D36" s="6"/>
      <c r="E36" s="6"/>
      <c r="F36" s="6"/>
      <c r="G36" s="6"/>
      <c r="H36" s="6"/>
      <c r="I36" s="6"/>
      <c r="J36" s="6"/>
    </row>
    <row r="37" ht="15.1" customHeight="1">
      <c r="A37" s="65"/>
      <c r="B37" t="s" s="86">
        <v>239</v>
      </c>
      <c r="C37" t="s" s="133">
        <v>240</v>
      </c>
      <c r="D37" t="s" s="67">
        <v>234</v>
      </c>
      <c r="E37" s="6"/>
      <c r="F37" s="6"/>
      <c r="G37" s="6"/>
      <c r="H37" s="6"/>
      <c r="I37" s="6"/>
      <c r="J37" s="6"/>
    </row>
    <row r="38" ht="14.15" customHeight="1">
      <c r="A38" s="65"/>
      <c r="B38" t="s" s="88">
        <v>241</v>
      </c>
      <c r="C38" s="134">
        <v>1500</v>
      </c>
      <c r="D38" s="122">
        <f>C38*12</f>
        <v>18000</v>
      </c>
      <c r="E38" s="6"/>
      <c r="F38" s="6"/>
      <c r="G38" s="6"/>
      <c r="H38" s="6"/>
      <c r="I38" s="6"/>
      <c r="J38" s="6"/>
    </row>
    <row r="39" ht="13.65" customHeight="1">
      <c r="A39" s="65"/>
      <c r="B39" t="s" s="92">
        <v>242</v>
      </c>
      <c r="C39" s="135">
        <v>2000</v>
      </c>
      <c r="D39" s="125">
        <f>C39*12</f>
        <v>24000</v>
      </c>
      <c r="E39" s="6"/>
      <c r="F39" s="6"/>
      <c r="G39" s="6"/>
      <c r="H39" s="6"/>
      <c r="I39" s="6"/>
      <c r="J39" s="6"/>
    </row>
    <row r="40" ht="13.65" customHeight="1">
      <c r="A40" s="65"/>
      <c r="B40" t="s" s="92">
        <v>243</v>
      </c>
      <c r="C40" s="135">
        <v>2000</v>
      </c>
      <c r="D40" s="125">
        <f>C40*12</f>
        <v>24000</v>
      </c>
      <c r="E40" s="6"/>
      <c r="F40" s="6"/>
      <c r="G40" s="6"/>
      <c r="H40" s="6"/>
      <c r="I40" s="6"/>
      <c r="J40" s="6"/>
    </row>
    <row r="41" ht="13.65" customHeight="1">
      <c r="A41" s="65"/>
      <c r="B41" t="s" s="126">
        <v>244</v>
      </c>
      <c r="C41" s="136">
        <v>500</v>
      </c>
      <c r="D41" s="129">
        <f>C41*12</f>
        <v>6000</v>
      </c>
      <c r="E41" s="6"/>
      <c r="F41" s="6"/>
      <c r="G41" s="6"/>
      <c r="H41" s="6"/>
      <c r="I41" s="6"/>
      <c r="J41" s="6"/>
    </row>
    <row r="42" ht="13.65" customHeight="1">
      <c r="A42" s="65"/>
      <c r="B42" s="130"/>
      <c r="C42" t="s" s="131">
        <v>238</v>
      </c>
      <c r="D42" s="132">
        <f>-SUM(D38:D41)</f>
        <v>-72000</v>
      </c>
      <c r="E42" s="6"/>
      <c r="F42" s="6"/>
      <c r="G42" s="6"/>
      <c r="H42" s="6"/>
      <c r="I42" s="6"/>
      <c r="J42" s="6"/>
    </row>
    <row r="43" ht="13.65" customHeight="1">
      <c r="A43" s="65"/>
      <c r="B43" s="66"/>
      <c r="C43" s="6"/>
      <c r="D43" s="6"/>
      <c r="E43" s="6"/>
      <c r="F43" s="6"/>
      <c r="G43" s="6"/>
      <c r="H43" s="6"/>
      <c r="I43" s="6"/>
      <c r="J43" s="6"/>
    </row>
    <row r="44" ht="15.1" customHeight="1">
      <c r="A44" s="65"/>
      <c r="B44" t="s" s="86">
        <v>245</v>
      </c>
      <c r="C44" t="s" s="133">
        <v>246</v>
      </c>
      <c r="D44" s="6"/>
      <c r="E44" s="6"/>
      <c r="F44" s="6"/>
      <c r="G44" s="6"/>
      <c r="H44" s="6"/>
      <c r="I44" s="6"/>
      <c r="J44" s="6"/>
    </row>
    <row r="45" ht="14.15" customHeight="1">
      <c r="A45" s="65"/>
      <c r="B45" t="s" s="88">
        <v>247</v>
      </c>
      <c r="C45" s="137">
        <f>'Equipment Shopping List'!F52</f>
        <v>0</v>
      </c>
      <c r="D45" s="138"/>
      <c r="E45" s="6"/>
      <c r="F45" s="6"/>
      <c r="G45" s="6"/>
      <c r="H45" s="6"/>
      <c r="I45" s="6"/>
      <c r="J45" s="6"/>
    </row>
    <row r="46" ht="13.65" customHeight="1">
      <c r="A46" s="65"/>
      <c r="B46" t="s" s="126">
        <v>248</v>
      </c>
      <c r="C46" s="139">
        <v>7</v>
      </c>
      <c r="D46" s="138"/>
      <c r="E46" s="6"/>
      <c r="F46" s="6"/>
      <c r="G46" s="6"/>
      <c r="H46" s="6"/>
      <c r="I46" s="6"/>
      <c r="J46" s="6"/>
    </row>
    <row r="47" ht="13.65" customHeight="1">
      <c r="A47" s="65"/>
      <c r="B47" t="s" s="131">
        <v>249</v>
      </c>
      <c r="C47" s="132">
        <f>-C45/C46</f>
        <v>0</v>
      </c>
      <c r="D47" s="6"/>
      <c r="E47" s="6"/>
      <c r="F47" s="6"/>
      <c r="G47" s="6"/>
      <c r="H47" s="6"/>
      <c r="I47" s="6"/>
      <c r="J47" s="6"/>
    </row>
    <row r="48" ht="14.15" customHeight="1">
      <c r="A48" s="65"/>
      <c r="B48" s="140"/>
      <c r="C48" s="141"/>
      <c r="D48" s="6"/>
      <c r="E48" s="6"/>
      <c r="F48" s="6"/>
      <c r="G48" s="6"/>
      <c r="H48" s="6"/>
      <c r="I48" s="6"/>
      <c r="J48" s="6"/>
    </row>
    <row r="49" ht="14.65" customHeight="1">
      <c r="A49" s="142"/>
      <c r="B49" t="s" s="143">
        <v>250</v>
      </c>
      <c r="C49" s="144">
        <f>C47+D42+E35</f>
        <v>-132000</v>
      </c>
      <c r="D49" s="145"/>
      <c r="E49" s="6"/>
      <c r="F49" s="6"/>
      <c r="G49" s="6"/>
      <c r="H49" s="6"/>
      <c r="I49" s="6"/>
      <c r="J49" s="6"/>
    </row>
  </sheetData>
  <mergeCells count="4">
    <mergeCell ref="A1:J1"/>
    <mergeCell ref="H15:H17"/>
    <mergeCell ref="G20:G22"/>
    <mergeCell ref="H25:H28"/>
  </mergeCells>
  <dataValidations count="1">
    <dataValidation type="list" allowBlank="1" showInputMessage="1" showErrorMessage="1" sqref="C11:I11">
      <formula1>"Mould Prod.,Artist Rental,Workshops,Free"</formula1>
    </dataValidation>
  </dataValidation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